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1530" windowWidth="11715" windowHeight="5970" tabRatio="927" firstSheet="14" activeTab="17"/>
  </bookViews>
  <sheets>
    <sheet name="งบแสดงฐานะฯ1" sheetId="1" r:id="rId1"/>
    <sheet name="งบทรัพย์สิน 1" sheetId="2" r:id="rId2"/>
    <sheet name="หมายเหตุ 2" sheetId="3" r:id="rId3"/>
    <sheet name="3" sheetId="4" r:id="rId4"/>
    <sheet name="4" sheetId="5" r:id="rId5"/>
    <sheet name="5" sheetId="6" r:id="rId6"/>
    <sheet name="6" sheetId="7" r:id="rId7"/>
    <sheet name="งบกลาง" sheetId="8" r:id="rId8"/>
    <sheet name="บริหารทั่วไป" sheetId="9" r:id="rId9"/>
    <sheet name="ความสงบภายใน" sheetId="10" r:id="rId10"/>
    <sheet name="การศึกษา)" sheetId="11" r:id="rId11"/>
    <sheet name="สาธารณสุข" sheetId="12" r:id="rId12"/>
    <sheet name="สังคมสงเคราะห์" sheetId="13" r:id="rId13"/>
    <sheet name="เคหะและชุมชน" sheetId="14" r:id="rId14"/>
    <sheet name="สร้างความเข้มแข็ง" sheetId="15" r:id="rId15"/>
    <sheet name="การศาสนา" sheetId="16" r:id="rId16"/>
    <sheet name="การเกษตร" sheetId="17" r:id="rId17"/>
    <sheet name="แผนงานรวม" sheetId="18" r:id="rId18"/>
    <sheet name="จ่ายจากเงินสะสม" sheetId="19" r:id="rId19"/>
    <sheet name="จ่ายจากเงินรายรับ" sheetId="20" r:id="rId20"/>
    <sheet name="เงินรายรับและเงินสะสม" sheetId="21" r:id="rId21"/>
    <sheet name="หมายเหตุ1" sheetId="22" r:id="rId22"/>
    <sheet name="หมายเหตุ2" sheetId="23" r:id="rId23"/>
  </sheets>
  <definedNames/>
  <calcPr fullCalcOnLoad="1"/>
</workbook>
</file>

<file path=xl/sharedStrings.xml><?xml version="1.0" encoding="utf-8"?>
<sst xmlns="http://schemas.openxmlformats.org/spreadsheetml/2006/main" count="996" uniqueCount="364">
  <si>
    <t>รวม</t>
  </si>
  <si>
    <t>จำนวนเงิน</t>
  </si>
  <si>
    <t>หมายเหตุ</t>
  </si>
  <si>
    <t>งบกลาง</t>
  </si>
  <si>
    <t>ประเภททรัพย์สิน</t>
  </si>
  <si>
    <t>ราคาทรัพย์สิน</t>
  </si>
  <si>
    <t>ชื่อ</t>
  </si>
  <si>
    <t>รายการ</t>
  </si>
  <si>
    <t>การศึกษา</t>
  </si>
  <si>
    <t>สาธารณสุข</t>
  </si>
  <si>
    <t>รวมรายรับ</t>
  </si>
  <si>
    <t>ข. สังหาริมทรัพย์</t>
  </si>
  <si>
    <t>งบแสดงผลการดำเนินงานจ่ายจากเงินรายรับ</t>
  </si>
  <si>
    <t>งบแสดงฐานะการเงิน</t>
  </si>
  <si>
    <t>รายรับ</t>
  </si>
  <si>
    <t>บวก</t>
  </si>
  <si>
    <t>หัก</t>
  </si>
  <si>
    <t>เงินรับฝาก</t>
  </si>
  <si>
    <t xml:space="preserve"> </t>
  </si>
  <si>
    <t>รวมหนี้สินและเงินสะสม</t>
  </si>
  <si>
    <t>รายจ่ายค้างจ่าย</t>
  </si>
  <si>
    <t xml:space="preserve">ประมาณการ </t>
  </si>
  <si>
    <t>บริหารงาน</t>
  </si>
  <si>
    <t>เคหะ</t>
  </si>
  <si>
    <t>ทั่วไป</t>
  </si>
  <si>
    <t>และชุมชน</t>
  </si>
  <si>
    <t>รายจ่าย</t>
  </si>
  <si>
    <t>จ่ายขาดเงินสะสม</t>
  </si>
  <si>
    <t>หมายเหตุประกอบงบแสดงฐานะการเงิน</t>
  </si>
  <si>
    <t>รวมรายจ่าย</t>
  </si>
  <si>
    <t>เงินสด</t>
  </si>
  <si>
    <t>สร้างความ</t>
  </si>
  <si>
    <t>การศาสนา</t>
  </si>
  <si>
    <t>ความสงบ</t>
  </si>
  <si>
    <t>เข้มแข็ง</t>
  </si>
  <si>
    <t>ภายใน</t>
  </si>
  <si>
    <t>ของชุมชน</t>
  </si>
  <si>
    <t>วัฒนธรรมและ</t>
  </si>
  <si>
    <t>นันทนาการ</t>
  </si>
  <si>
    <t xml:space="preserve">ค่าตอบแทน </t>
  </si>
  <si>
    <t xml:space="preserve">ค่าใช้สอย </t>
  </si>
  <si>
    <t xml:space="preserve">ค่าวัสดุ </t>
  </si>
  <si>
    <t>ค่าสาธารณูปโภค</t>
  </si>
  <si>
    <t>ภาษีอากร</t>
  </si>
  <si>
    <t>ค่าธรรมเนียมค่าปรับและใบอนุญาต</t>
  </si>
  <si>
    <t>รายได้จากทรัพย์สิน</t>
  </si>
  <si>
    <t>รายได้เบ็ดเตล็ด</t>
  </si>
  <si>
    <t>เงินสดและเงินฝากธนาคาร</t>
  </si>
  <si>
    <t>รายรับจริงสูงกว่ารายจ่ายจริง</t>
  </si>
  <si>
    <t>เงินทุนสำรองเงินสะสม</t>
  </si>
  <si>
    <t>การรักษา</t>
  </si>
  <si>
    <t>ค่าครุภัณฑ์ (หมายเหตุ 1)</t>
  </si>
  <si>
    <t>ก. อสังหาริมทรัพย์</t>
  </si>
  <si>
    <t>-</t>
  </si>
  <si>
    <t>2.  หอกระจายข่าว</t>
  </si>
  <si>
    <t>1.  อาคาร</t>
  </si>
  <si>
    <t>6. ครุภัณฑ์โฆษณาและเผยแพร่</t>
  </si>
  <si>
    <t>เทศบาลตำบลหนองเสาเล้า  อำเภอชุมแพ  จังหวัดขอนแก่น</t>
  </si>
  <si>
    <t>เงินอุดหนุนทั่วไป</t>
  </si>
  <si>
    <t>บริหาร</t>
  </si>
  <si>
    <t>สงเคราะห์</t>
  </si>
  <si>
    <t>สังคม</t>
  </si>
  <si>
    <t>ลูกหนี้เงินยืมเงินสะสม</t>
  </si>
  <si>
    <t xml:space="preserve">เงินเดือน (ฝ่ายประจำ) </t>
  </si>
  <si>
    <t>เงินเดือน (ฝ่ายการเมือง)</t>
  </si>
  <si>
    <t>การเกษตร</t>
  </si>
  <si>
    <t xml:space="preserve">ค่าที่ดินและสิ่งก่อสร้าง (หมายเหตุ 2) </t>
  </si>
  <si>
    <t>1. เงินรายได้เทศบาล</t>
  </si>
  <si>
    <t>2. รับโอนจาก อบต.หนองเสาเล้า</t>
  </si>
  <si>
    <t>ค่าใช้สอย</t>
  </si>
  <si>
    <t>ค่าวัสดุ</t>
  </si>
  <si>
    <t>สินทรัพย์</t>
  </si>
  <si>
    <t>ทรัพย์สินตามงบทรัพย์สิน</t>
  </si>
  <si>
    <t>เงินฝาก  ก.ส.ท.</t>
  </si>
  <si>
    <t>ลูกหนี้เงินยืมเงินงบประมาณ</t>
  </si>
  <si>
    <t>รวมสินทรัพย์</t>
  </si>
  <si>
    <t>หมายเหตุประกอบงบแสดงฐานะการเงินเป็นส่วนหนึ่งของงบการเงินนี้</t>
  </si>
  <si>
    <t>ทุนทรัพย์สิน</t>
  </si>
  <si>
    <t>หนี้สิน</t>
  </si>
  <si>
    <t>รวมหนี้สิน</t>
  </si>
  <si>
    <t>เงินสะสม</t>
  </si>
  <si>
    <t>รวมเงินสะสม</t>
  </si>
  <si>
    <t>หมายเหตุ  1  งบทรัพย์สิน</t>
  </si>
  <si>
    <t>แหล่งที่มาของทรัพย์สินทั้งหมด</t>
  </si>
  <si>
    <t>3. จากเงินอุดหนุนเฉพาะกิจ</t>
  </si>
  <si>
    <t>11. ครุภัณฑ์คอมพิวเตอร์</t>
  </si>
  <si>
    <t>1. ครุภัณฑ์สำนักงาน</t>
  </si>
  <si>
    <t>2. ครุภัณฑ์ยานพาหนะและขนส่ง</t>
  </si>
  <si>
    <t>4. ครุภัณฑ์ก่อสร้าง</t>
  </si>
  <si>
    <t>3. ครุภัณฑ์การเกษตร</t>
  </si>
  <si>
    <t>5.  ครุภัณฑ์ไฟฟ้าและวิทยุ</t>
  </si>
  <si>
    <t>7. ครุภัณฑ์วิทยาศาสตร์หรือการแพทย์</t>
  </si>
  <si>
    <t>8. ครุภัณฑ์งานบ้านงานครัว</t>
  </si>
  <si>
    <t>9. ครุภัณฑ์โรงงาน</t>
  </si>
  <si>
    <t>10. ครุภัณฑ์สำรวจ</t>
  </si>
  <si>
    <t>12. ครุภัณฑ์อื่นๆ</t>
  </si>
  <si>
    <t>3. ประปาหมู่บ้าน ม.4</t>
  </si>
  <si>
    <t>หมายเหตุ  2  เงินสดและเงินฝากธนาคาร</t>
  </si>
  <si>
    <t>เงินฝากธนาคาร  ออมสิน  ประเภทออมทรัพย์  เลขที่ 020132792167</t>
  </si>
  <si>
    <t xml:space="preserve">                   ธกส. ประเภทประจำ  เลขที่ 000-0-20673-7</t>
  </si>
  <si>
    <t xml:space="preserve">                   ธกส. ประเภทออมทรัพย์ เลขที่ 306-2-50061-2</t>
  </si>
  <si>
    <t xml:space="preserve">                   ธกส. ประเภทออมทรัพย์ เลขที่ 306-2-82047-8</t>
  </si>
  <si>
    <t xml:space="preserve">                   กรุงไทย  ประเภทประจำ เลขที่ 407-2-11655-6</t>
  </si>
  <si>
    <t xml:space="preserve">                   กรุงไทย  ประเภทออมทรัพย์ เลขที่ 407-0-01836-0</t>
  </si>
  <si>
    <t>หมายเหตุ  3  รายจ่ายค้างจ่าย</t>
  </si>
  <si>
    <t>แหล่งเงิน</t>
  </si>
  <si>
    <t>แผนงาน</t>
  </si>
  <si>
    <t>งาน</t>
  </si>
  <si>
    <t>หมวด</t>
  </si>
  <si>
    <t>ประเภท</t>
  </si>
  <si>
    <t>โครงการ</t>
  </si>
  <si>
    <t>เงินรายได้</t>
  </si>
  <si>
    <t>เคหะและชุมชน</t>
  </si>
  <si>
    <t>ไฟฟ้าถนน</t>
  </si>
  <si>
    <t>ประถมศึกษา</t>
  </si>
  <si>
    <t>หมายเหตุ  4  เงินรับฝาก</t>
  </si>
  <si>
    <t xml:space="preserve">  ภาษีหัก ณ ที่จ่าย</t>
  </si>
  <si>
    <t xml:space="preserve">  ค่าใช้จ่าย ภ.บ.ท. 5%</t>
  </si>
  <si>
    <t xml:space="preserve">  เงินประกันสัญญา</t>
  </si>
  <si>
    <t xml:space="preserve">  เงินอุดหนุนจัดตั้งศูนย์พัฒนาครอบครัว</t>
  </si>
  <si>
    <t>หมายเหตุ  5  เงินสะสม</t>
  </si>
  <si>
    <t>หัก  25%  ของรายรับจริงสูงกว่ารายจ่ายจริง</t>
  </si>
  <si>
    <t xml:space="preserve">             (เงินทุนสำรองเงินสะสม)</t>
  </si>
  <si>
    <t>รับจริงสูงกว่ารายจ่ายจริงหลังหักเงินทุนสำรองเงินสะสม</t>
  </si>
  <si>
    <t>1. เงินฝาก  ก.ส.ท.</t>
  </si>
  <si>
    <t>2. เงินสะสมที่สามารถนำไปใช้ได้</t>
  </si>
  <si>
    <t>รายงานรายจ่ายในการดำเนินงานที่จ่ายจากเงินรายรับตามแผนงาน  งบกลาง</t>
  </si>
  <si>
    <t>งบ</t>
  </si>
  <si>
    <t>ประมาณการ</t>
  </si>
  <si>
    <t>เงินงบประมาณ</t>
  </si>
  <si>
    <t>งานบริหารทั่วไป</t>
  </si>
  <si>
    <t>งานวางแผนสถิติ</t>
  </si>
  <si>
    <t>และวิชาการ</t>
  </si>
  <si>
    <t>งานบริหารงานคลัง</t>
  </si>
  <si>
    <t>งบบุคลากร</t>
  </si>
  <si>
    <t>งบดำเนินงาน</t>
  </si>
  <si>
    <t>งบลงทุน</t>
  </si>
  <si>
    <t>งบรายจ่ายอื่น</t>
  </si>
  <si>
    <t>งบเงินอุดหนุน</t>
  </si>
  <si>
    <t>เงินเดือน (ฝ่ายประจำ)</t>
  </si>
  <si>
    <t>ค่าตอบแทน</t>
  </si>
  <si>
    <t>ค่าครุภัณฑ์</t>
  </si>
  <si>
    <t>ค่าที่ดินและสิ่งก่อสร้าง</t>
  </si>
  <si>
    <t>รายจ่ายอื่น</t>
  </si>
  <si>
    <t>เงินอุดหนุน</t>
  </si>
  <si>
    <t>รายงานรายจ่ายในการดำเนินงานที่จ่ายจากเงินรายรับตามแผนงาน  การรักษาความสงบภายใน</t>
  </si>
  <si>
    <t>รายงานรายจ่ายในการดำเนินงานที่จ่ายจากเงินรายรับตามแผนงาน  บริหารงานทั่วไป</t>
  </si>
  <si>
    <t>เกี่ยวกับการรักษา</t>
  </si>
  <si>
    <t>ความสงบภายใน</t>
  </si>
  <si>
    <t>งานเทศกิจ</t>
  </si>
  <si>
    <t>งานป้องกันภัย</t>
  </si>
  <si>
    <t>และระงับอัคคีภัย</t>
  </si>
  <si>
    <t>ฝ่ายพลเรือน</t>
  </si>
  <si>
    <t>รายงานรายจ่ายในการดำเนินงานที่จ่ายจากเงินรายรับตามแผนงาน  การศึกษา</t>
  </si>
  <si>
    <t>เกี่ยวกับการศึกษา</t>
  </si>
  <si>
    <t>งานระดับก่อน</t>
  </si>
  <si>
    <t>วัยเรียน และ</t>
  </si>
  <si>
    <t>งานระดับ</t>
  </si>
  <si>
    <t>มัธยมศึกษา</t>
  </si>
  <si>
    <t>งานศึกษาไม่</t>
  </si>
  <si>
    <t>กำหนดระดับ</t>
  </si>
  <si>
    <t>รายงานรายจ่ายในการดำเนินงานที่จ่ายจากเงินรายรับตามแผนงาน  สาธารณสุข</t>
  </si>
  <si>
    <t>งานโรงพยาบาล</t>
  </si>
  <si>
    <t>งานบริการ</t>
  </si>
  <si>
    <t>สาธารณสุขและ</t>
  </si>
  <si>
    <t>งานสาธารณสุขอื่น</t>
  </si>
  <si>
    <t>งานศูนย์บริการ</t>
  </si>
  <si>
    <t>เกี่ยวกับสาธารณสุข</t>
  </si>
  <si>
    <t>รายงานรายจ่ายในการดำเนินงานที่จ่ายจากเงินรายรับตามแผนงาน  สังคมสงเคราะห์</t>
  </si>
  <si>
    <t>เกี่ยวกับสังคมสงเคราะห์</t>
  </si>
  <si>
    <t>งานสวัสดิการสังคม</t>
  </si>
  <si>
    <t>และสังคมสงเคราะห์</t>
  </si>
  <si>
    <t>รายงานรายจ่ายในการดำเนินงานที่จ่ายจากเงินรายรับตามแผนงาน  เคหะและชุมชน</t>
  </si>
  <si>
    <t>เกี่ยวกับเคหะ</t>
  </si>
  <si>
    <t>งานไฟฟ้าถนน</t>
  </si>
  <si>
    <t>งานกำจัดขยะ</t>
  </si>
  <si>
    <t>มูลฝอยและ</t>
  </si>
  <si>
    <t>สิ่งปฏิกูล</t>
  </si>
  <si>
    <t>รายงานรายจ่ายในการดำเนินงานที่จ่ายจากเงินรายรับตามแผนงาน  สร้างความเข้มแข็งของชุมชน</t>
  </si>
  <si>
    <t>เกี่ยวกับการสร้างความ</t>
  </si>
  <si>
    <t>เข้มแข็งของชุมชน</t>
  </si>
  <si>
    <t>งานส่งเสริมและ</t>
  </si>
  <si>
    <t>สนับสนุนความ</t>
  </si>
  <si>
    <t>เข้มแข็งชุมชน</t>
  </si>
  <si>
    <t>รายงานรายจ่ายในการดำเนินงานที่จ่ายจากเงินรายรับตามแผนงาน  การศาสนาวัฒนธรรมและนันทนาการ</t>
  </si>
  <si>
    <t>เกี่ยวกับศาสนา วัฒนธรรม</t>
  </si>
  <si>
    <t>และนันทนาการ</t>
  </si>
  <si>
    <t>งานกีฬา</t>
  </si>
  <si>
    <t>งานศาสนาและ</t>
  </si>
  <si>
    <t>วัฒนธรรมท้องถิ่น</t>
  </si>
  <si>
    <t>รายงานรายจ่ายในการดำเนินงานที่จ่ายจากเงินรายรับตามแผนงาน  การเกษตร</t>
  </si>
  <si>
    <t>งานส่งเสริม</t>
  </si>
  <si>
    <t>งานอนุรักษ์แหล่งน้ำ</t>
  </si>
  <si>
    <t>และป่าไม้</t>
  </si>
  <si>
    <t>รายงานรายจ่ายในการดำเนินงานที่จ่ายจากเงินรายรับตามแผนงานรวม</t>
  </si>
  <si>
    <t>งานทั่วไป</t>
  </si>
  <si>
    <t>เคหะและ</t>
  </si>
  <si>
    <t>ชุมชน</t>
  </si>
  <si>
    <t>เข้มแข้ง</t>
  </si>
  <si>
    <t>วัฒนธรรม</t>
  </si>
  <si>
    <t>และ</t>
  </si>
  <si>
    <t>งบประมาณ</t>
  </si>
  <si>
    <t>เงินเดือน(ฝ่ายการเมือง)</t>
  </si>
  <si>
    <t>เงินเดือน(ฝ่ายประจำ)</t>
  </si>
  <si>
    <t>รายงานรายจ่ายในการดำเนินงานที่จ่ายจากเงินสะสม</t>
  </si>
  <si>
    <t>ภาษีจัดสรร</t>
  </si>
  <si>
    <t>งบแสดงผลการดำเนินงานจ่ายจากเงินรายรับและเงินสะสม</t>
  </si>
  <si>
    <t>ประกอบรายงานเงินสะสมและเงินทุนสำรองเงินสะสม</t>
  </si>
  <si>
    <t xml:space="preserve"> /</t>
  </si>
  <si>
    <t>บริหารงานทั่วไป</t>
  </si>
  <si>
    <t>บริหารทั่วไป</t>
  </si>
  <si>
    <t>ค่าตอบแทนผู้ปฏิบัติ</t>
  </si>
  <si>
    <t>ราชการอันเป็น</t>
  </si>
  <si>
    <t>ประโยชน์แก่ อปท.</t>
  </si>
  <si>
    <t>เงินประโยชน์ตอบแทนอื่นสำหรับพนักงาน</t>
  </si>
  <si>
    <t>(เงินรางวัลประจำปี)</t>
  </si>
  <si>
    <t>เทศบาล  พนักงานจ้างเป็นกรณีพิเศษ</t>
  </si>
  <si>
    <t>รายจ่ายเพื่อให้ได้มา</t>
  </si>
  <si>
    <t>ซึ่งบริการ</t>
  </si>
  <si>
    <t>ค่าจ้างแรงงานผู้ปฎิบัติงานด้านเอกสาร</t>
  </si>
  <si>
    <t>ค่าจ้างแรงงานคนงานประจำรถยนต์ส่วนกลาง</t>
  </si>
  <si>
    <t>(รถกระเช้าซ่อมไฟฟ้า)</t>
  </si>
  <si>
    <t>บริหารงานคลัง</t>
  </si>
  <si>
    <t>ค่าจ้างแรงงานทำความสะอาดศูนย์พัฒนา</t>
  </si>
  <si>
    <t>เด็กเล็ก ทต.หนองเสาเล้า</t>
  </si>
  <si>
    <t>ค่าจ้างแรงงานผู้ปฎิบัติงานกิจการสภา</t>
  </si>
  <si>
    <t>มูลฝอยและสิ่ง</t>
  </si>
  <si>
    <t>ปฏิกูล</t>
  </si>
  <si>
    <t>รายจ่ายเกี่ยวเนื่องกับ</t>
  </si>
  <si>
    <t>การปฏิบัติราชการที่</t>
  </si>
  <si>
    <t>ไม่เข้าลักษณะรายจ่าย</t>
  </si>
  <si>
    <t>หมวดอื่นๆ</t>
  </si>
  <si>
    <t>ค่าจ้างแรงงานคนขับรถบรรทุกขยะและคนงาน</t>
  </si>
  <si>
    <t>ประจำรถขยะ</t>
  </si>
  <si>
    <t>บริหารทั่วไปเกี่ยว</t>
  </si>
  <si>
    <t>กับสาธารณสุข</t>
  </si>
  <si>
    <t>ค่าจ้างแรงงานอาสาสมัครกู้ชีพ</t>
  </si>
  <si>
    <t>ค่าจ้างแรงงานผู้ปฏิบัติงานป้องกันและบรรเทา</t>
  </si>
  <si>
    <t>สาธารณภัย, ค่าจ้างแรงงานผุ้ปฏิบัติงานเอกสาร</t>
  </si>
  <si>
    <t>นิติการ,ค่าจ้างแรงงานคนขับรถยนต์ส่วนกลาง</t>
  </si>
  <si>
    <t>ระดับก่อนวัยเรียน</t>
  </si>
  <si>
    <t>และประถมศึกษา</t>
  </si>
  <si>
    <t>ค่าจ้างเหมารถรับ-ส่งนักเรียนศูนย์พัฒนา</t>
  </si>
  <si>
    <t>เด็กเล็ก จำนวน 2 คัน</t>
  </si>
  <si>
    <t>ค่าเช่าที่กำจัดขยะ</t>
  </si>
  <si>
    <t>สังคมสงเคราะห์</t>
  </si>
  <si>
    <t>สวัสดิการสังคมและ</t>
  </si>
  <si>
    <t>โครงการช่วยเหลือผู้ยากไร้ (ปรับปรุงซ่อมแซม</t>
  </si>
  <si>
    <t>บ้านผู้ยากไร้)</t>
  </si>
  <si>
    <t>ค่าบำรุงรักษาและ</t>
  </si>
  <si>
    <t>ซ่อมแซม</t>
  </si>
  <si>
    <t>บ้านหนองเสาเล้า ม.1 - บ้านหนองศาลา ม.3</t>
  </si>
  <si>
    <t xml:space="preserve"> -โครงการซ่อมแซมถนนเชื่อมระหว่างหมู่บ้าน</t>
  </si>
  <si>
    <t xml:space="preserve"> -โครงการซ่อมแซมถนนสู่แหล่งการเกษตร </t>
  </si>
  <si>
    <t>บ้านหนองโพงโพด ม.2 (บริเวณลำห้วยสงแดง)</t>
  </si>
  <si>
    <t>บ้านหนองโพงโพด ม.2 (สายทางบริเวณที่นา</t>
  </si>
  <si>
    <t>นายพา หาลี)</t>
  </si>
  <si>
    <t xml:space="preserve"> -โครงการซ่อมแซมถนนเชื่อมระหว่างหมู่บ้าน </t>
  </si>
  <si>
    <t>บ้านหนองศาลา ม.3 - บ้านหนองเสาเล้า ม.1</t>
  </si>
  <si>
    <t>บ้านสุขสมบูรณ์ ม.5 (สายหน้าบ้าน</t>
  </si>
  <si>
    <t>นายคำ อุปมาโท - ลำห้วยแสง)</t>
  </si>
  <si>
    <t>บ้านสุขสมบูรณ์ ม.5 - บ้านหนองเสาเล้า ม.1</t>
  </si>
  <si>
    <r>
      <t xml:space="preserve">บ้านหนองหว้า ม.6 </t>
    </r>
    <r>
      <rPr>
        <sz val="12"/>
        <rFont val="TH SarabunPSK"/>
        <family val="2"/>
      </rPr>
      <t>(สายนานายแพ เพชรหว้าโง๊ะ)</t>
    </r>
  </si>
  <si>
    <t>บ้านโนนตุ่น ม.8 (สายทางแยกหนองโดน -</t>
  </si>
  <si>
    <t>บริษัทพาราไดซ์กรีนแอนเนอยี่จำกัด)</t>
  </si>
  <si>
    <t xml:space="preserve">บ้านหนองหว้า ม.10 </t>
  </si>
  <si>
    <t>(สายนานายปัญญา เปลี่ยนผึ้ง)</t>
  </si>
  <si>
    <t>ค่าอาหารเสริม(นม)</t>
  </si>
  <si>
    <t>ค่าอาหารเสริม(นม) ตามสัญญาซื้อขายเลขที่</t>
  </si>
  <si>
    <t xml:space="preserve"> 3/2560 ลว.12 มิ.ย.60</t>
  </si>
  <si>
    <t>กำจัดขยะมูลฝอย</t>
  </si>
  <si>
    <t>และสิ่งปฏิกูล</t>
  </si>
  <si>
    <t>ครุภัณฑ์ยานพาหนะ</t>
  </si>
  <si>
    <t>และขนส่ง</t>
  </si>
  <si>
    <t xml:space="preserve">รถตักหน้าขุดหลัง (Loader Backhoe)  </t>
  </si>
  <si>
    <t>ชนิดขับเคลื่อน 4 ล้อ จำนวน 1 คัน</t>
  </si>
  <si>
    <t>และจะเบิกจ่ายในปีงบประมาณต่อไป  ตามรายละเอียดแนบท้ายหมายเหตุ 6</t>
  </si>
  <si>
    <t>จำนวนเงินที่</t>
  </si>
  <si>
    <t>ได้รับอนุมัติ</t>
  </si>
  <si>
    <t>ก่อหนี้ผูกพัน</t>
  </si>
  <si>
    <t>เบิกจ่ายแล้ว</t>
  </si>
  <si>
    <t>คงเหลือ</t>
  </si>
  <si>
    <t>ยังไม่ได้ก่อหนี้</t>
  </si>
  <si>
    <t>ค่าครุภัณฑ์ที่ดินและ</t>
  </si>
  <si>
    <t>สิ่งก่อสร้าง</t>
  </si>
  <si>
    <t xml:space="preserve"> - 2 -</t>
  </si>
  <si>
    <t>เทศบาลหนองเสาเล้า</t>
  </si>
  <si>
    <t>กีฬา บ้านห้วยแสง ม.7</t>
  </si>
  <si>
    <t>(บริเวณสนามกีฬา)</t>
  </si>
  <si>
    <t>บ้านห้วยแสง ม.7 (บริเวณสนามกีฬา)</t>
  </si>
  <si>
    <t>หมายเหตุ  6  รายละเอียดแนบท้ายหมายเหตุ 5  เงินสะสม</t>
  </si>
  <si>
    <t>เงินอุดหนุนเฉพาะกิจ</t>
  </si>
  <si>
    <r>
      <t xml:space="preserve">ค่าครุภัณฑ์ </t>
    </r>
    <r>
      <rPr>
        <b/>
        <sz val="13"/>
        <color indexed="8"/>
        <rFont val="TH SarabunPSK"/>
        <family val="2"/>
      </rPr>
      <t>(หมายเหตุ 1)</t>
    </r>
  </si>
  <si>
    <r>
      <t xml:space="preserve">ค่าที่ดินและสิ่งก่อสร้าง </t>
    </r>
    <r>
      <rPr>
        <b/>
        <sz val="13"/>
        <color indexed="8"/>
        <rFont val="TH SarabunPSK"/>
        <family val="2"/>
      </rPr>
      <t xml:space="preserve">(หมายเหตุ 2) </t>
    </r>
  </si>
  <si>
    <t>รายรับสูงกว่าหรือ (ต่ำกว่า) รายจ่าย</t>
  </si>
  <si>
    <t>รวมค่าที่ดินและสิ่งก่อสร้าง</t>
  </si>
  <si>
    <t>รวมค่าครุภัณฑ์</t>
  </si>
  <si>
    <t>บาท</t>
  </si>
  <si>
    <t xml:space="preserve">หมายเหตุ  1  ค่าครุภัณฑ์  ประกอบงบแสดงผลการดำเนินงานจ่ายจากเงินรายรับ </t>
  </si>
  <si>
    <t xml:space="preserve">หมายเหตุ  2  ค่าที่ดินและสิ่งก่อสร้าง  ประกอบงบแสดงผลการดำเนินงานจ่ายจากเงินรายรับ </t>
  </si>
  <si>
    <t>เทศบาลตำบลหนองเสาเล้า</t>
  </si>
  <si>
    <t xml:space="preserve">เทศบาลตำบลหนองเสาเล้า  </t>
  </si>
  <si>
    <t xml:space="preserve">เทศบาลตำบลหนองเสาเล้า </t>
  </si>
  <si>
    <t>เงินสะสม  1  ตุลาคม  2560</t>
  </si>
  <si>
    <t>เงินสะสม  31  มีนาคม  2561</t>
  </si>
  <si>
    <t>เงินสะสม  31  มีนาคม  2561  ประกอบด้วย</t>
  </si>
  <si>
    <t>รับคืนเงินเบี้ยยังชีพผู้สูงอายุ ปีงบประมาณ 2560</t>
  </si>
  <si>
    <t>ทั้งนี้  มีโครงการที่ได้รับอนุมัติให้จ่ายเงินสะสมจากปีงบประมาณ 2560  ที่ยังไม่ได้ดำเนินการและที่อยู่ระหว่างดำเนินการ</t>
  </si>
  <si>
    <t xml:space="preserve">ในปีงบประมาณ 2561  จำนวน  9  โครงการ  ตามรายละเอียดแนบท้าย  </t>
  </si>
  <si>
    <t>รายงานเงินสะสมและเงินทุนสำรองเงินสะสม</t>
  </si>
  <si>
    <t>สำหรับปี  สิ้นสุดวันที่  31  มีนาคม  2561</t>
  </si>
  <si>
    <t>จ่ายขาดเงินสะสม - ที่เบิกจ่ายแล้ว</t>
  </si>
  <si>
    <t>จ่ายขาดเงินสะสม - ที่ก่อหนี้ผูกพันแล้ว</t>
  </si>
  <si>
    <t>จ่ายขาดเงินสะสม - ที่ยังไม่ก่อหนี้ผูกพัน</t>
  </si>
  <si>
    <t>**************</t>
  </si>
  <si>
    <t xml:space="preserve">รับคืนเงินเบี้ยยังชีพผู้สูงอายุ  ปีงบประมาณ 2560 </t>
  </si>
  <si>
    <t>เงินสะสม  31  มีนาคม  2560</t>
  </si>
  <si>
    <t>เงินสะสม  31  มีนาคม  2560  ประกอบด้วย</t>
  </si>
  <si>
    <t>ทั้งนี้มีเงินสะสมที่ได้รับอนุมัติให้จ่ายขาดเงินสะสมจากปีงบประมาณ 2560 ที่ยกมาดำเนินการในปีงบประมาณ 2561</t>
  </si>
  <si>
    <t>รายละเอียดแนบท้ายงบเงินสะสม</t>
  </si>
  <si>
    <t xml:space="preserve"> - โครงการก่อหนี้ผูกพันและยังไม่ได้เบิกจ่าย  จำนวน  2  โครงการ  เป็นเงิน  378,700.-บาท</t>
  </si>
  <si>
    <t xml:space="preserve">1. โครงการก่อสร้างฝายชะลอน้ำ บ้านสุขสมบูรณ์ ม.5 </t>
  </si>
  <si>
    <t xml:space="preserve">    (บริเวณที่นานางส่อง  หล้าบุญ)</t>
  </si>
  <si>
    <t>2.  โครงการก่อสร้างห้องน้ำ-ห้องส้วม ภายในสำนักงานเทศบาล</t>
  </si>
  <si>
    <t xml:space="preserve">    ตำบลหนองเสาเล้า</t>
  </si>
  <si>
    <t>แยกเป็น  - โครงการที่ก่อหนี้ผูกพันและยังไม่ได้เบิกจ่าย  จำนวน  2  โครงการ  เป็นเงิน  378,700.-บาท</t>
  </si>
  <si>
    <t>1. โครงการขุดลอกคลองสงแดง บ้านหนองโพงโพด ม.2</t>
  </si>
  <si>
    <t xml:space="preserve">2. โครงการก่อสร้างห้องน้ำ-ห้องส้วม ภายในบริเวณสนามกีฬา </t>
  </si>
  <si>
    <t xml:space="preserve">   บ้านห้วยแสง ม.7</t>
  </si>
  <si>
    <t>3. โครงการก่อสร้างห้องน้ำ-ห้องส้วม ภายในสำนักงาน ทต.หนองเสาเล้า</t>
  </si>
  <si>
    <t>4. โครงการงานถมดินเพื่อก่อสร้างอาคารเอนกประสงค์ บ้านห้วยแสง ม.7</t>
  </si>
  <si>
    <t>5. โครงการก่อสร้างรั้วลวดหนามกั้นแนวเขตที่สาธารณะประโยชน์</t>
  </si>
  <si>
    <t xml:space="preserve">   บ้านห้วยแสง ม.7 (บริเวณสนามกีฬา)</t>
  </si>
  <si>
    <t>6. โครงการก่อสร้างหอถังประปา บ้านห้วยแสง ม.7 (บริเวณสนามกีฬา)</t>
  </si>
  <si>
    <t>7. โครงการก่อสร้างอาคารเอนกประสงค์ บ้านห้วยแสง ม.7</t>
  </si>
  <si>
    <t xml:space="preserve">   (บริเวณสนามกีฬา)</t>
  </si>
  <si>
    <t xml:space="preserve"> - โครงการที่ยังไม่ได้ดำเนินการก่อหนี้ผูกพัน  จำนวน  7  โครงการ  เป็นเงิน  5,816,700.-บาท</t>
  </si>
  <si>
    <t xml:space="preserve">           - โครงการที่ยังไม่ได้ก่อหนี้ผูกพัน  จำนวน  7  โครงการ  เป็นเงิน  5,816,700.-บาท</t>
  </si>
  <si>
    <t>จ่ายขาดเงินสะสม  (ที่เบิกจ่ายแล้ว)</t>
  </si>
  <si>
    <t>จ่ายขาดเงินสะสม  (ที่ก่อหนี้ผูกพันและยังไม่ได้เบิกจ่าย)</t>
  </si>
  <si>
    <t>จ่ายขาดเงินสะสม  (ที่ยังไม่ได้ก่อหนี้ผูกพัน)</t>
  </si>
  <si>
    <t xml:space="preserve"> -รับจริงสูงกว่ารายจ่ายจริงหลังหักเงินทุนสำรองเงินสะสม</t>
  </si>
  <si>
    <t xml:space="preserve"> -รับคืนเงินเบี้ยยังชีพผู้สูงอายุ เดือน ก.พ.-ก.ย.60</t>
  </si>
  <si>
    <t xml:space="preserve"> - เงินรับฝาก เงินโครงการชุมชนแข่งขันกีฬาต้านยาเสพติด</t>
  </si>
  <si>
    <t xml:space="preserve">  ปี 2561 เหลือจ่าย</t>
  </si>
  <si>
    <t xml:space="preserve"> - รายจ่ายค้างจ่าย</t>
  </si>
  <si>
    <t>4. ประปาหมู่บ้าน ม.9</t>
  </si>
  <si>
    <t>สำหรับปี  สิ้นสุดวันที่  30  กันยายน  2561</t>
  </si>
  <si>
    <t xml:space="preserve"> - รับคืนเงินโครงการศูนย์ข้อมูลข่าวสารการจัดซื้อ</t>
  </si>
  <si>
    <t xml:space="preserve">   จัดจ้างของ อปท. ปีงบประมาณ 2560</t>
  </si>
  <si>
    <t>เงินสะสม  30  กันยายน  2561</t>
  </si>
  <si>
    <t>เงินสะสม  30  กันยายน  2561  ประกอบด้วย</t>
  </si>
  <si>
    <t>ทั้งนี้ในปีงบประมาณ 2561  มีโครงการที่อยู่ระหว่างดำเนินการจำนวน  4,851,500.-  บาท</t>
  </si>
  <si>
    <t>1.ก่อสร้างห้องน้ำ-ห้องส้วม ภายในบริเวณสนาม</t>
  </si>
  <si>
    <t>2.ก่อสร้างห้องน้ำ-ห้องส้วม ภายในสำนักงาน</t>
  </si>
  <si>
    <t>3.งานถมดินเพื่อก่อสร้างอาคารเอนกประสงค์</t>
  </si>
  <si>
    <t>4.ก่อสร้างหอถังประปา บ้านห้วยแสง ม.7</t>
  </si>
  <si>
    <t>5.ก่อสร้างอาคารเอนกประสงค์ บ้านห้วยแสง ม.7</t>
  </si>
  <si>
    <t xml:space="preserve">  ณ  วันที่  30  กันยายน  2561</t>
  </si>
  <si>
    <t>ตั้งแต่วันที่  1  ตุลาคม  2560  ถึง  วันที่  30  กันยายน  2561</t>
  </si>
  <si>
    <t>เครื่องรับ-ส่งวิทยุ  จำนวน  5  เครื่องๆละ 4,198.-บาท</t>
  </si>
  <si>
    <t>โครงการก่อสร้างร่องระบายน้ำ คสล.(ท่อครึ่งท่อน) ม.7</t>
  </si>
  <si>
    <t>โครงการก่อสร้างร่องระบายน้ำ คสล.ภายในหมู่บ้าน บ้านหนองเสาเล้า ม.9</t>
  </si>
  <si>
    <t>ตั้งแต่วันที่  1  ตุลาคม  2560  ถึงวันที่  30  กันยายน  2561</t>
  </si>
</sst>
</file>

<file path=xl/styles.xml><?xml version="1.0" encoding="utf-8"?>
<styleSheet xmlns="http://schemas.openxmlformats.org/spreadsheetml/2006/main">
  <numFmts count="6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"/>
    <numFmt numFmtId="202" formatCode="0.000"/>
    <numFmt numFmtId="203" formatCode="."/>
    <numFmt numFmtId="204" formatCode="0."/>
    <numFmt numFmtId="205" formatCode="&quot;ใช่&quot;;&quot;ใช่&quot;;&quot;ไม่ใช่&quot;"/>
    <numFmt numFmtId="206" formatCode="&quot;จริง&quot;;&quot;จริง&quot;;&quot;เท็จ&quot;"/>
    <numFmt numFmtId="207" formatCode="&quot;เปิด&quot;;&quot;เปิด&quot;;&quot;ปิด&quot;"/>
    <numFmt numFmtId="208" formatCode="[$€-2]\ #,##0.00_);[Red]\([$€-2]\ #,##0.00\)"/>
    <numFmt numFmtId="209" formatCode="_-* #,##0.000_-;\-* #,##0.000_-;_-* &quot;-&quot;??_-;_-@_-"/>
    <numFmt numFmtId="210" formatCode="#,##0.0"/>
    <numFmt numFmtId="211" formatCode="_-* #,##0.0000_-;\-* #,##0.0000_-;_-* &quot;-&quot;??_-;_-@_-"/>
    <numFmt numFmtId="212" formatCode="#,##0.00_ ;\-#,##0.00\ "/>
    <numFmt numFmtId="213" formatCode="#,##0.0_ ;\-#,##0.0\ "/>
    <numFmt numFmtId="214" formatCode="#,##0_ ;\-#,##0\ "/>
    <numFmt numFmtId="215" formatCode="#,##0.00_ ;[Red]\-#,##0.00\ "/>
    <numFmt numFmtId="216" formatCode="[$-1000000]0\ 0000\ 00000\ 00\ 0"/>
    <numFmt numFmtId="217" formatCode="#,##0\ &quot;р.&quot;;\-#,##0\ &quot;р.&quot;"/>
    <numFmt numFmtId="218" formatCode="#,##0\ &quot;р.&quot;;[Red]\-#,##0\ &quot;р.&quot;"/>
    <numFmt numFmtId="219" formatCode="#,##0.00\ &quot;р.&quot;;\-#,##0.00\ &quot;р.&quot;"/>
    <numFmt numFmtId="220" formatCode="#,##0.00\ &quot;р.&quot;;[Red]\-#,##0.00\ &quot;р.&quot;"/>
    <numFmt numFmtId="221" formatCode="_-* #,##0\ &quot;р.&quot;_-;\-* #,##0\ &quot;р.&quot;_-;_-* &quot;-&quot;\ &quot;р.&quot;_-;_-@_-"/>
    <numFmt numFmtId="222" formatCode="_-* #,##0\ _р_._-;\-* #,##0\ _р_._-;_-* &quot;-&quot;\ _р_._-;_-@_-"/>
    <numFmt numFmtId="223" formatCode="_-* #,##0.00\ &quot;р.&quot;_-;\-* #,##0.00\ &quot;р.&quot;_-;_-* &quot;-&quot;??\ &quot;р.&quot;_-;_-@_-"/>
    <numFmt numFmtId="224" formatCode="_-* #,##0.00\ _р_._-;\-* #,##0.00\ _р_._-;_-* &quot;-&quot;??\ _р_._-;_-@_-"/>
    <numFmt numFmtId="225" formatCode="t&quot;р.&quot;#,##0_);\(t&quot;р.&quot;#,##0\)"/>
    <numFmt numFmtId="226" formatCode="t&quot;р.&quot;#,##0_);[Red]\(t&quot;р.&quot;#,##0\)"/>
    <numFmt numFmtId="227" formatCode="t&quot;р.&quot;#,##0.00_);\(t&quot;р.&quot;#,##0.00\)"/>
    <numFmt numFmtId="228" formatCode="t&quot;р.&quot;#,##0.00_);[Red]\(t&quot;р.&quot;#,##0.00\)"/>
    <numFmt numFmtId="229" formatCode="_(* #,##0.00_);\(* #,##0.00_);_(* &quot;-&quot;??_);_(@_)"/>
    <numFmt numFmtId="230" formatCode="m/d"/>
    <numFmt numFmtId="231" formatCode="[$-444]d\ mmmm\ yyyy"/>
    <numFmt numFmtId="232" formatCode="d\ ดดดด\ bbbb"/>
    <numFmt numFmtId="233" formatCode="_(* #,##0.00\);_(* \(#,##0.00\);_(* &quot;-&quot;??_);_(@_)"/>
    <numFmt numFmtId="234" formatCode="#,##0.000"/>
  </numFmts>
  <fonts count="46">
    <font>
      <sz val="14"/>
      <name val="Cordia New"/>
      <family val="0"/>
    </font>
    <font>
      <u val="single"/>
      <sz val="10.5"/>
      <color indexed="12"/>
      <name val="Cordia New"/>
      <family val="2"/>
    </font>
    <font>
      <u val="single"/>
      <sz val="10.5"/>
      <color indexed="36"/>
      <name val="Cordia New"/>
      <family val="2"/>
    </font>
    <font>
      <sz val="16"/>
      <name val="Angsana New"/>
      <family val="1"/>
    </font>
    <font>
      <b/>
      <sz val="16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  <font>
      <sz val="8"/>
      <name val="Cordia New"/>
      <family val="2"/>
    </font>
    <font>
      <sz val="14"/>
      <color indexed="8"/>
      <name val="Angsana New"/>
      <family val="1"/>
    </font>
    <font>
      <b/>
      <sz val="14"/>
      <color indexed="8"/>
      <name val="Angsana New"/>
      <family val="1"/>
    </font>
    <font>
      <sz val="10"/>
      <name val="Arial"/>
      <family val="2"/>
    </font>
    <font>
      <sz val="8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3"/>
      <color indexed="8"/>
      <name val="TH SarabunPSK"/>
      <family val="2"/>
    </font>
    <font>
      <sz val="13"/>
      <color indexed="8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name val="Cordia New"/>
      <family val="0"/>
    </font>
    <font>
      <sz val="12"/>
      <name val="TH SarabunPSK"/>
      <family val="2"/>
    </font>
    <font>
      <b/>
      <sz val="16"/>
      <name val="AngsanaUPC"/>
      <family val="1"/>
    </font>
    <font>
      <sz val="16"/>
      <name val="AngsanaUPC"/>
      <family val="1"/>
    </font>
    <font>
      <sz val="16"/>
      <color indexed="8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1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8" fillId="4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29" fillId="7" borderId="1" applyNumberFormat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22" fillId="3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23" fillId="16" borderId="5" applyNumberFormat="0" applyAlignment="0" applyProtection="0"/>
    <xf numFmtId="0" fontId="0" fillId="23" borderId="6" applyNumberFormat="0" applyFont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3" fontId="3" fillId="0" borderId="0" xfId="38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/>
    </xf>
    <xf numFmtId="0" fontId="3" fillId="0" borderId="0" xfId="46" applyFont="1">
      <alignment/>
      <protection/>
    </xf>
    <xf numFmtId="43" fontId="12" fillId="0" borderId="10" xfId="38" applyFont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43" fontId="12" fillId="0" borderId="11" xfId="38" applyFont="1" applyBorder="1" applyAlignment="1">
      <alignment/>
    </xf>
    <xf numFmtId="0" fontId="12" fillId="0" borderId="0" xfId="46" applyFont="1">
      <alignment/>
      <protection/>
    </xf>
    <xf numFmtId="0" fontId="16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43" fontId="12" fillId="0" borderId="0" xfId="38" applyFont="1" applyAlignment="1">
      <alignment/>
    </xf>
    <xf numFmtId="0" fontId="12" fillId="0" borderId="0" xfId="0" applyFont="1" applyAlignment="1">
      <alignment/>
    </xf>
    <xf numFmtId="43" fontId="13" fillId="0" borderId="12" xfId="38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left"/>
    </xf>
    <xf numFmtId="4" fontId="12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43" fontId="13" fillId="0" borderId="0" xfId="38" applyFont="1" applyBorder="1" applyAlignment="1">
      <alignment/>
    </xf>
    <xf numFmtId="4" fontId="12" fillId="0" borderId="0" xfId="47" applyNumberFormat="1" applyFont="1" applyAlignment="1">
      <alignment/>
      <protection/>
    </xf>
    <xf numFmtId="0" fontId="13" fillId="0" borderId="0" xfId="46" applyFont="1">
      <alignment/>
      <protection/>
    </xf>
    <xf numFmtId="0" fontId="13" fillId="0" borderId="13" xfId="46" applyFont="1" applyBorder="1" applyAlignment="1">
      <alignment horizontal="center"/>
      <protection/>
    </xf>
    <xf numFmtId="0" fontId="13" fillId="0" borderId="14" xfId="46" applyFont="1" applyBorder="1">
      <alignment/>
      <protection/>
    </xf>
    <xf numFmtId="0" fontId="12" fillId="0" borderId="14" xfId="46" applyFont="1" applyBorder="1">
      <alignment/>
      <protection/>
    </xf>
    <xf numFmtId="0" fontId="12" fillId="0" borderId="10" xfId="46" applyFont="1" applyBorder="1">
      <alignment/>
      <protection/>
    </xf>
    <xf numFmtId="0" fontId="13" fillId="0" borderId="10" xfId="46" applyFont="1" applyBorder="1">
      <alignment/>
      <protection/>
    </xf>
    <xf numFmtId="0" fontId="12" fillId="0" borderId="15" xfId="46" applyFont="1" applyBorder="1">
      <alignment/>
      <protection/>
    </xf>
    <xf numFmtId="43" fontId="12" fillId="0" borderId="15" xfId="38" applyFont="1" applyBorder="1" applyAlignment="1">
      <alignment/>
    </xf>
    <xf numFmtId="0" fontId="12" fillId="0" borderId="15" xfId="46" applyFont="1" applyBorder="1" applyAlignment="1">
      <alignment horizontal="center"/>
      <protection/>
    </xf>
    <xf numFmtId="4" fontId="12" fillId="0" borderId="16" xfId="46" applyNumberFormat="1" applyFont="1" applyBorder="1">
      <alignment/>
      <protection/>
    </xf>
    <xf numFmtId="43" fontId="12" fillId="0" borderId="16" xfId="38" applyNumberFormat="1" applyFont="1" applyBorder="1" applyAlignment="1">
      <alignment/>
    </xf>
    <xf numFmtId="43" fontId="13" fillId="0" borderId="0" xfId="38" applyFont="1" applyAlignment="1">
      <alignment/>
    </xf>
    <xf numFmtId="43" fontId="12" fillId="0" borderId="0" xfId="0" applyNumberFormat="1" applyFont="1" applyAlignment="1">
      <alignment/>
    </xf>
    <xf numFmtId="0" fontId="17" fillId="0" borderId="0" xfId="0" applyFont="1" applyBorder="1" applyAlignment="1">
      <alignment horizontal="right"/>
    </xf>
    <xf numFmtId="43" fontId="12" fillId="0" borderId="17" xfId="38" applyFont="1" applyBorder="1" applyAlignment="1">
      <alignment/>
    </xf>
    <xf numFmtId="200" fontId="35" fillId="0" borderId="14" xfId="38" applyNumberFormat="1" applyFont="1" applyBorder="1" applyAlignment="1">
      <alignment horizontal="center"/>
    </xf>
    <xf numFmtId="200" fontId="35" fillId="0" borderId="10" xfId="38" applyNumberFormat="1" applyFont="1" applyBorder="1" applyAlignment="1">
      <alignment horizontal="center"/>
    </xf>
    <xf numFmtId="200" fontId="35" fillId="0" borderId="15" xfId="38" applyNumberFormat="1" applyFont="1" applyBorder="1" applyAlignment="1">
      <alignment horizontal="center"/>
    </xf>
    <xf numFmtId="0" fontId="35" fillId="0" borderId="14" xfId="0" applyFont="1" applyBorder="1" applyAlignment="1">
      <alignment/>
    </xf>
    <xf numFmtId="200" fontId="36" fillId="0" borderId="11" xfId="38" applyNumberFormat="1" applyFont="1" applyBorder="1" applyAlignment="1">
      <alignment horizontal="center"/>
    </xf>
    <xf numFmtId="200" fontId="36" fillId="0" borderId="10" xfId="38" applyNumberFormat="1" applyFont="1" applyBorder="1" applyAlignment="1">
      <alignment horizontal="center"/>
    </xf>
    <xf numFmtId="0" fontId="36" fillId="0" borderId="10" xfId="0" applyFont="1" applyBorder="1" applyAlignment="1">
      <alignment/>
    </xf>
    <xf numFmtId="43" fontId="36" fillId="0" borderId="11" xfId="38" applyFont="1" applyBorder="1" applyAlignment="1">
      <alignment horizontal="center"/>
    </xf>
    <xf numFmtId="43" fontId="36" fillId="0" borderId="10" xfId="38" applyFont="1" applyBorder="1" applyAlignment="1">
      <alignment horizontal="center"/>
    </xf>
    <xf numFmtId="43" fontId="35" fillId="0" borderId="13" xfId="38" applyFont="1" applyBorder="1" applyAlignment="1">
      <alignment horizontal="center"/>
    </xf>
    <xf numFmtId="43" fontId="38" fillId="0" borderId="0" xfId="38" applyFont="1" applyBorder="1" applyAlignment="1">
      <alignment horizontal="center"/>
    </xf>
    <xf numFmtId="43" fontId="38" fillId="0" borderId="10" xfId="38" applyFont="1" applyBorder="1" applyAlignment="1">
      <alignment horizontal="center"/>
    </xf>
    <xf numFmtId="43" fontId="38" fillId="0" borderId="14" xfId="38" applyFont="1" applyBorder="1" applyAlignment="1">
      <alignment horizontal="center"/>
    </xf>
    <xf numFmtId="0" fontId="38" fillId="0" borderId="10" xfId="0" applyFont="1" applyBorder="1" applyAlignment="1">
      <alignment/>
    </xf>
    <xf numFmtId="43" fontId="38" fillId="0" borderId="11" xfId="38" applyFont="1" applyBorder="1" applyAlignment="1">
      <alignment horizontal="center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43" fontId="35" fillId="0" borderId="18" xfId="38" applyNumberFormat="1" applyFont="1" applyBorder="1" applyAlignment="1">
      <alignment horizontal="center"/>
    </xf>
    <xf numFmtId="200" fontId="35" fillId="0" borderId="0" xfId="38" applyNumberFormat="1" applyFont="1" applyBorder="1" applyAlignment="1">
      <alignment horizontal="center"/>
    </xf>
    <xf numFmtId="43" fontId="13" fillId="0" borderId="12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15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15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4" xfId="0" applyFont="1" applyBorder="1" applyAlignment="1">
      <alignment/>
    </xf>
    <xf numFmtId="0" fontId="13" fillId="0" borderId="10" xfId="0" applyFont="1" applyBorder="1" applyAlignment="1">
      <alignment horizontal="center"/>
    </xf>
    <xf numFmtId="43" fontId="12" fillId="0" borderId="0" xfId="38" applyFont="1" applyBorder="1" applyAlignment="1">
      <alignment/>
    </xf>
    <xf numFmtId="43" fontId="13" fillId="0" borderId="13" xfId="38" applyFont="1" applyBorder="1" applyAlignment="1">
      <alignment/>
    </xf>
    <xf numFmtId="43" fontId="13" fillId="0" borderId="20" xfId="38" applyFont="1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/>
    </xf>
    <xf numFmtId="43" fontId="13" fillId="0" borderId="0" xfId="38" applyFont="1" applyAlignment="1">
      <alignment/>
    </xf>
    <xf numFmtId="43" fontId="13" fillId="0" borderId="21" xfId="38" applyFont="1" applyBorder="1" applyAlignment="1">
      <alignment/>
    </xf>
    <xf numFmtId="43" fontId="13" fillId="0" borderId="22" xfId="38" applyFont="1" applyBorder="1" applyAlignment="1">
      <alignment/>
    </xf>
    <xf numFmtId="43" fontId="13" fillId="0" borderId="23" xfId="38" applyFont="1" applyBorder="1" applyAlignment="1">
      <alignment/>
    </xf>
    <xf numFmtId="0" fontId="13" fillId="0" borderId="0" xfId="46" applyFont="1" applyAlignment="1">
      <alignment/>
      <protection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43" fontId="13" fillId="0" borderId="13" xfId="38" applyFont="1" applyBorder="1" applyAlignment="1">
      <alignment horizontal="center"/>
    </xf>
    <xf numFmtId="43" fontId="12" fillId="0" borderId="14" xfId="38" applyFont="1" applyBorder="1" applyAlignment="1">
      <alignment/>
    </xf>
    <xf numFmtId="0" fontId="12" fillId="0" borderId="0" xfId="0" applyFont="1" applyBorder="1" applyAlignment="1">
      <alignment vertical="center"/>
    </xf>
    <xf numFmtId="43" fontId="12" fillId="0" borderId="0" xfId="38" applyFont="1" applyBorder="1" applyAlignment="1">
      <alignment horizontal="right" vertical="center"/>
    </xf>
    <xf numFmtId="43" fontId="12" fillId="0" borderId="17" xfId="38" applyFont="1" applyBorder="1" applyAlignment="1">
      <alignment horizontal="right" vertical="center"/>
    </xf>
    <xf numFmtId="0" fontId="15" fillId="0" borderId="0" xfId="0" applyFont="1" applyAlignment="1">
      <alignment/>
    </xf>
    <xf numFmtId="43" fontId="12" fillId="0" borderId="24" xfId="38" applyFont="1" applyBorder="1" applyAlignment="1">
      <alignment/>
    </xf>
    <xf numFmtId="43" fontId="13" fillId="0" borderId="25" xfId="38" applyFont="1" applyBorder="1" applyAlignment="1">
      <alignment/>
    </xf>
    <xf numFmtId="0" fontId="39" fillId="0" borderId="14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40" fillId="0" borderId="10" xfId="0" applyFont="1" applyBorder="1" applyAlignment="1">
      <alignment horizontal="left"/>
    </xf>
    <xf numFmtId="0" fontId="15" fillId="0" borderId="19" xfId="0" applyFont="1" applyBorder="1" applyAlignment="1">
      <alignment/>
    </xf>
    <xf numFmtId="43" fontId="15" fillId="0" borderId="11" xfId="38" applyFont="1" applyBorder="1" applyAlignment="1">
      <alignment/>
    </xf>
    <xf numFmtId="43" fontId="15" fillId="0" borderId="10" xfId="38" applyFont="1" applyBorder="1" applyAlignment="1">
      <alignment/>
    </xf>
    <xf numFmtId="0" fontId="39" fillId="0" borderId="13" xfId="0" applyFont="1" applyBorder="1" applyAlignment="1">
      <alignment/>
    </xf>
    <xf numFmtId="43" fontId="39" fillId="0" borderId="13" xfId="38" applyFont="1" applyBorder="1" applyAlignment="1">
      <alignment/>
    </xf>
    <xf numFmtId="0" fontId="39" fillId="0" borderId="26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27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39" fillId="0" borderId="28" xfId="0" applyFont="1" applyBorder="1" applyAlignment="1">
      <alignment horizontal="center"/>
    </xf>
    <xf numFmtId="43" fontId="39" fillId="0" borderId="15" xfId="38" applyFont="1" applyBorder="1" applyAlignment="1">
      <alignment/>
    </xf>
    <xf numFmtId="43" fontId="15" fillId="0" borderId="15" xfId="38" applyFont="1" applyBorder="1" applyAlignment="1">
      <alignment/>
    </xf>
    <xf numFmtId="43" fontId="15" fillId="0" borderId="19" xfId="0" applyNumberFormat="1" applyFont="1" applyBorder="1" applyAlignment="1">
      <alignment/>
    </xf>
    <xf numFmtId="43" fontId="39" fillId="0" borderId="13" xfId="0" applyNumberFormat="1" applyFont="1" applyBorder="1" applyAlignment="1">
      <alignment/>
    </xf>
    <xf numFmtId="43" fontId="15" fillId="0" borderId="10" xfId="0" applyNumberFormat="1" applyFont="1" applyBorder="1" applyAlignment="1">
      <alignment/>
    </xf>
    <xf numFmtId="43" fontId="39" fillId="0" borderId="13" xfId="38" applyFont="1" applyBorder="1" applyAlignment="1">
      <alignment/>
    </xf>
    <xf numFmtId="43" fontId="39" fillId="0" borderId="11" xfId="38" applyFont="1" applyBorder="1" applyAlignment="1">
      <alignment horizontal="center"/>
    </xf>
    <xf numFmtId="0" fontId="39" fillId="0" borderId="14" xfId="0" applyFont="1" applyBorder="1" applyAlignment="1">
      <alignment/>
    </xf>
    <xf numFmtId="0" fontId="36" fillId="0" borderId="10" xfId="0" applyFont="1" applyBorder="1" applyAlignment="1">
      <alignment/>
    </xf>
    <xf numFmtId="0" fontId="36" fillId="0" borderId="15" xfId="0" applyFont="1" applyBorder="1" applyAlignment="1">
      <alignment/>
    </xf>
    <xf numFmtId="43" fontId="38" fillId="0" borderId="19" xfId="0" applyNumberFormat="1" applyFont="1" applyBorder="1" applyAlignment="1">
      <alignment/>
    </xf>
    <xf numFmtId="0" fontId="38" fillId="0" borderId="19" xfId="0" applyFont="1" applyBorder="1" applyAlignment="1">
      <alignment/>
    </xf>
    <xf numFmtId="43" fontId="38" fillId="0" borderId="19" xfId="38" applyFont="1" applyBorder="1" applyAlignment="1">
      <alignment/>
    </xf>
    <xf numFmtId="43" fontId="9" fillId="0" borderId="0" xfId="0" applyNumberFormat="1" applyFont="1" applyAlignment="1">
      <alignment/>
    </xf>
    <xf numFmtId="0" fontId="38" fillId="0" borderId="10" xfId="0" applyFont="1" applyBorder="1" applyAlignment="1">
      <alignment/>
    </xf>
    <xf numFmtId="200" fontId="38" fillId="0" borderId="11" xfId="38" applyNumberFormat="1" applyFont="1" applyBorder="1" applyAlignment="1">
      <alignment horizontal="center"/>
    </xf>
    <xf numFmtId="194" fontId="38" fillId="0" borderId="11" xfId="0" applyNumberFormat="1" applyFont="1" applyBorder="1" applyAlignment="1">
      <alignment horizontal="left"/>
    </xf>
    <xf numFmtId="43" fontId="38" fillId="0" borderId="11" xfId="38" applyNumberFormat="1" applyFont="1" applyBorder="1" applyAlignment="1">
      <alignment horizontal="center"/>
    </xf>
    <xf numFmtId="0" fontId="37" fillId="0" borderId="14" xfId="0" applyFont="1" applyBorder="1" applyAlignment="1">
      <alignment horizontal="left"/>
    </xf>
    <xf numFmtId="194" fontId="37" fillId="0" borderId="13" xfId="0" applyNumberFormat="1" applyFont="1" applyBorder="1" applyAlignment="1">
      <alignment horizontal="left"/>
    </xf>
    <xf numFmtId="43" fontId="35" fillId="0" borderId="13" xfId="38" applyNumberFormat="1" applyFont="1" applyBorder="1" applyAlignment="1">
      <alignment horizontal="center"/>
    </xf>
    <xf numFmtId="4" fontId="13" fillId="0" borderId="0" xfId="0" applyNumberFormat="1" applyFont="1" applyBorder="1" applyAlignment="1">
      <alignment/>
    </xf>
    <xf numFmtId="4" fontId="12" fillId="0" borderId="0" xfId="0" applyNumberFormat="1" applyFont="1" applyBorder="1" applyAlignment="1">
      <alignment/>
    </xf>
    <xf numFmtId="0" fontId="4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5" fillId="0" borderId="14" xfId="0" applyFont="1" applyBorder="1" applyAlignment="1">
      <alignment horizontal="left"/>
    </xf>
    <xf numFmtId="0" fontId="15" fillId="0" borderId="14" xfId="0" applyFont="1" applyBorder="1" applyAlignment="1">
      <alignment/>
    </xf>
    <xf numFmtId="43" fontId="15" fillId="0" borderId="14" xfId="38" applyFont="1" applyBorder="1" applyAlignment="1">
      <alignment horizontal="left"/>
    </xf>
    <xf numFmtId="43" fontId="15" fillId="0" borderId="14" xfId="38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5" xfId="0" applyFont="1" applyBorder="1" applyAlignment="1">
      <alignment horizontal="left"/>
    </xf>
    <xf numFmtId="0" fontId="15" fillId="0" borderId="11" xfId="0" applyFont="1" applyBorder="1" applyAlignment="1">
      <alignment/>
    </xf>
    <xf numFmtId="0" fontId="15" fillId="0" borderId="11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3" fillId="0" borderId="17" xfId="0" applyFont="1" applyBorder="1" applyAlignment="1">
      <alignment/>
    </xf>
    <xf numFmtId="43" fontId="15" fillId="0" borderId="0" xfId="38" applyFont="1" applyAlignment="1">
      <alignment/>
    </xf>
    <xf numFmtId="0" fontId="12" fillId="0" borderId="1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3" fillId="0" borderId="0" xfId="0" applyFont="1" applyAlignment="1">
      <alignment horizontal="justify"/>
    </xf>
    <xf numFmtId="43" fontId="36" fillId="0" borderId="10" xfId="0" applyNumberFormat="1" applyFont="1" applyBorder="1" applyAlignment="1">
      <alignment/>
    </xf>
    <xf numFmtId="43" fontId="8" fillId="0" borderId="0" xfId="0" applyNumberFormat="1" applyFont="1" applyAlignment="1">
      <alignment/>
    </xf>
    <xf numFmtId="43" fontId="8" fillId="0" borderId="0" xfId="38" applyFont="1" applyAlignment="1">
      <alignment/>
    </xf>
    <xf numFmtId="0" fontId="35" fillId="0" borderId="10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4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43" fontId="45" fillId="0" borderId="0" xfId="38" applyFont="1" applyAlignment="1">
      <alignment/>
    </xf>
    <xf numFmtId="43" fontId="12" fillId="0" borderId="0" xfId="38" applyFont="1" applyBorder="1" applyAlignment="1">
      <alignment/>
    </xf>
    <xf numFmtId="0" fontId="12" fillId="0" borderId="0" xfId="0" applyFont="1" applyFill="1" applyAlignment="1">
      <alignment horizontal="center"/>
    </xf>
    <xf numFmtId="43" fontId="13" fillId="0" borderId="13" xfId="0" applyNumberFormat="1" applyFont="1" applyBorder="1" applyAlignment="1">
      <alignment/>
    </xf>
    <xf numFmtId="43" fontId="12" fillId="0" borderId="12" xfId="38" applyFont="1" applyBorder="1" applyAlignment="1">
      <alignment/>
    </xf>
    <xf numFmtId="0" fontId="13" fillId="0" borderId="17" xfId="0" applyFont="1" applyBorder="1" applyAlignment="1">
      <alignment/>
    </xf>
    <xf numFmtId="43" fontId="15" fillId="0" borderId="19" xfId="38" applyFont="1" applyBorder="1" applyAlignment="1">
      <alignment/>
    </xf>
    <xf numFmtId="0" fontId="39" fillId="0" borderId="29" xfId="0" applyFont="1" applyBorder="1" applyAlignment="1">
      <alignment horizontal="center"/>
    </xf>
    <xf numFmtId="4" fontId="13" fillId="0" borderId="0" xfId="0" applyNumberFormat="1" applyFont="1" applyFill="1" applyAlignment="1">
      <alignment horizontal="center"/>
    </xf>
    <xf numFmtId="4" fontId="13" fillId="0" borderId="0" xfId="0" applyNumberFormat="1" applyFont="1" applyAlignment="1">
      <alignment horizontal="center"/>
    </xf>
    <xf numFmtId="0" fontId="13" fillId="0" borderId="14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/>
      <protection/>
    </xf>
    <xf numFmtId="0" fontId="13" fillId="0" borderId="13" xfId="46" applyFont="1" applyBorder="1" applyAlignment="1">
      <alignment horizontal="center"/>
      <protection/>
    </xf>
    <xf numFmtId="0" fontId="13" fillId="0" borderId="0" xfId="46" applyFont="1" applyAlignment="1">
      <alignment horizontal="center"/>
      <protection/>
    </xf>
    <xf numFmtId="0" fontId="13" fillId="0" borderId="0" xfId="46" applyFont="1" applyAlignment="1">
      <alignment horizontal="right"/>
      <protection/>
    </xf>
    <xf numFmtId="0" fontId="13" fillId="0" borderId="29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35" fillId="0" borderId="30" xfId="0" applyFont="1" applyBorder="1" applyAlignment="1">
      <alignment horizontal="left"/>
    </xf>
    <xf numFmtId="0" fontId="35" fillId="0" borderId="24" xfId="0" applyFont="1" applyBorder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35" fillId="0" borderId="14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200" fontId="35" fillId="0" borderId="14" xfId="38" applyNumberFormat="1" applyFont="1" applyBorder="1" applyAlignment="1">
      <alignment horizontal="center" vertical="center"/>
    </xf>
    <xf numFmtId="200" fontId="35" fillId="0" borderId="10" xfId="38" applyNumberFormat="1" applyFont="1" applyBorder="1" applyAlignment="1">
      <alignment horizontal="center" vertical="center"/>
    </xf>
    <xf numFmtId="200" fontId="35" fillId="0" borderId="15" xfId="38" applyNumberFormat="1" applyFont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12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justify"/>
    </xf>
    <xf numFmtId="0" fontId="0" fillId="0" borderId="0" xfId="0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%e0%b8%aa%e0%b8%a3%e0%b8%b8%e0%b8%9b%e0%b8%97%e0%b8%a3%e0%b8%b1%e0%b8%9e%e0%b8%a2(1).." xfId="46"/>
    <cellStyle name="ปกติ_งบ 47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790575</xdr:colOff>
      <xdr:row>5</xdr:row>
      <xdr:rowOff>0</xdr:rowOff>
    </xdr:from>
    <xdr:to>
      <xdr:col>6</xdr:col>
      <xdr:colOff>819150</xdr:colOff>
      <xdr:row>38</xdr:row>
      <xdr:rowOff>0</xdr:rowOff>
    </xdr:to>
    <xdr:sp>
      <xdr:nvSpPr>
        <xdr:cNvPr id="1" name="Line 2"/>
        <xdr:cNvSpPr>
          <a:spLocks/>
        </xdr:cNvSpPr>
      </xdr:nvSpPr>
      <xdr:spPr>
        <a:xfrm>
          <a:off x="7258050" y="1476375"/>
          <a:ext cx="28575" cy="9744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790575</xdr:colOff>
      <xdr:row>40</xdr:row>
      <xdr:rowOff>0</xdr:rowOff>
    </xdr:from>
    <xdr:to>
      <xdr:col>6</xdr:col>
      <xdr:colOff>819150</xdr:colOff>
      <xdr:row>72</xdr:row>
      <xdr:rowOff>285750</xdr:rowOff>
    </xdr:to>
    <xdr:sp>
      <xdr:nvSpPr>
        <xdr:cNvPr id="2" name="Line 3"/>
        <xdr:cNvSpPr>
          <a:spLocks/>
        </xdr:cNvSpPr>
      </xdr:nvSpPr>
      <xdr:spPr>
        <a:xfrm>
          <a:off x="7258050" y="11811000"/>
          <a:ext cx="28575" cy="9734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0</xdr:row>
      <xdr:rowOff>0</xdr:rowOff>
    </xdr:from>
    <xdr:to>
      <xdr:col>7</xdr:col>
      <xdr:colOff>142875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848350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85725</xdr:colOff>
      <xdr:row>0</xdr:row>
      <xdr:rowOff>0</xdr:rowOff>
    </xdr:from>
    <xdr:to>
      <xdr:col>6</xdr:col>
      <xdr:colOff>219075</xdr:colOff>
      <xdr:row>0</xdr:row>
      <xdr:rowOff>0</xdr:rowOff>
    </xdr:to>
    <xdr:sp>
      <xdr:nvSpPr>
        <xdr:cNvPr id="2" name="AutoShape 4"/>
        <xdr:cNvSpPr>
          <a:spLocks/>
        </xdr:cNvSpPr>
      </xdr:nvSpPr>
      <xdr:spPr>
        <a:xfrm>
          <a:off x="4800600" y="0"/>
          <a:ext cx="1333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809625</xdr:colOff>
      <xdr:row>6</xdr:row>
      <xdr:rowOff>9525</xdr:rowOff>
    </xdr:from>
    <xdr:to>
      <xdr:col>3</xdr:col>
      <xdr:colOff>838200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>
          <a:off x="6000750" y="1781175"/>
          <a:ext cx="28575" cy="2943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800100</xdr:colOff>
      <xdr:row>6</xdr:row>
      <xdr:rowOff>0</xdr:rowOff>
    </xdr:from>
    <xdr:to>
      <xdr:col>4</xdr:col>
      <xdr:colOff>819150</xdr:colOff>
      <xdr:row>16</xdr:row>
      <xdr:rowOff>0</xdr:rowOff>
    </xdr:to>
    <xdr:sp>
      <xdr:nvSpPr>
        <xdr:cNvPr id="2" name="Line 2"/>
        <xdr:cNvSpPr>
          <a:spLocks/>
        </xdr:cNvSpPr>
      </xdr:nvSpPr>
      <xdr:spPr>
        <a:xfrm>
          <a:off x="7029450" y="1771650"/>
          <a:ext cx="19050" cy="2952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809625</xdr:colOff>
      <xdr:row>6</xdr:row>
      <xdr:rowOff>0</xdr:rowOff>
    </xdr:from>
    <xdr:to>
      <xdr:col>5</xdr:col>
      <xdr:colOff>819150</xdr:colOff>
      <xdr:row>16</xdr:row>
      <xdr:rowOff>0</xdr:rowOff>
    </xdr:to>
    <xdr:sp>
      <xdr:nvSpPr>
        <xdr:cNvPr id="3" name="Line 3"/>
        <xdr:cNvSpPr>
          <a:spLocks/>
        </xdr:cNvSpPr>
      </xdr:nvSpPr>
      <xdr:spPr>
        <a:xfrm>
          <a:off x="8067675" y="1771650"/>
          <a:ext cx="9525" cy="2952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800100</xdr:colOff>
      <xdr:row>6</xdr:row>
      <xdr:rowOff>0</xdr:rowOff>
    </xdr:from>
    <xdr:to>
      <xdr:col>6</xdr:col>
      <xdr:colOff>800100</xdr:colOff>
      <xdr:row>16</xdr:row>
      <xdr:rowOff>0</xdr:rowOff>
    </xdr:to>
    <xdr:sp>
      <xdr:nvSpPr>
        <xdr:cNvPr id="4" name="Line 4"/>
        <xdr:cNvSpPr>
          <a:spLocks/>
        </xdr:cNvSpPr>
      </xdr:nvSpPr>
      <xdr:spPr>
        <a:xfrm>
          <a:off x="9086850" y="1771650"/>
          <a:ext cx="0" cy="2952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781050</xdr:colOff>
      <xdr:row>6</xdr:row>
      <xdr:rowOff>0</xdr:rowOff>
    </xdr:from>
    <xdr:to>
      <xdr:col>7</xdr:col>
      <xdr:colOff>800100</xdr:colOff>
      <xdr:row>16</xdr:row>
      <xdr:rowOff>0</xdr:rowOff>
    </xdr:to>
    <xdr:sp>
      <xdr:nvSpPr>
        <xdr:cNvPr id="5" name="Line 6"/>
        <xdr:cNvSpPr>
          <a:spLocks/>
        </xdr:cNvSpPr>
      </xdr:nvSpPr>
      <xdr:spPr>
        <a:xfrm>
          <a:off x="10096500" y="1771650"/>
          <a:ext cx="19050" cy="2952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809625</xdr:colOff>
      <xdr:row>16</xdr:row>
      <xdr:rowOff>0</xdr:rowOff>
    </xdr:from>
    <xdr:to>
      <xdr:col>3</xdr:col>
      <xdr:colOff>838200</xdr:colOff>
      <xdr:row>16</xdr:row>
      <xdr:rowOff>0</xdr:rowOff>
    </xdr:to>
    <xdr:sp>
      <xdr:nvSpPr>
        <xdr:cNvPr id="6" name="Line 7"/>
        <xdr:cNvSpPr>
          <a:spLocks/>
        </xdr:cNvSpPr>
      </xdr:nvSpPr>
      <xdr:spPr>
        <a:xfrm>
          <a:off x="6000750" y="47244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800100</xdr:colOff>
      <xdr:row>16</xdr:row>
      <xdr:rowOff>0</xdr:rowOff>
    </xdr:from>
    <xdr:to>
      <xdr:col>4</xdr:col>
      <xdr:colOff>819150</xdr:colOff>
      <xdr:row>16</xdr:row>
      <xdr:rowOff>0</xdr:rowOff>
    </xdr:to>
    <xdr:sp>
      <xdr:nvSpPr>
        <xdr:cNvPr id="7" name="Line 8"/>
        <xdr:cNvSpPr>
          <a:spLocks/>
        </xdr:cNvSpPr>
      </xdr:nvSpPr>
      <xdr:spPr>
        <a:xfrm>
          <a:off x="7029450" y="47244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809625</xdr:colOff>
      <xdr:row>16</xdr:row>
      <xdr:rowOff>0</xdr:rowOff>
    </xdr:from>
    <xdr:to>
      <xdr:col>5</xdr:col>
      <xdr:colOff>819150</xdr:colOff>
      <xdr:row>16</xdr:row>
      <xdr:rowOff>0</xdr:rowOff>
    </xdr:to>
    <xdr:sp>
      <xdr:nvSpPr>
        <xdr:cNvPr id="8" name="Line 9"/>
        <xdr:cNvSpPr>
          <a:spLocks/>
        </xdr:cNvSpPr>
      </xdr:nvSpPr>
      <xdr:spPr>
        <a:xfrm>
          <a:off x="8067675" y="47244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800100</xdr:colOff>
      <xdr:row>16</xdr:row>
      <xdr:rowOff>0</xdr:rowOff>
    </xdr:from>
    <xdr:to>
      <xdr:col>6</xdr:col>
      <xdr:colOff>800100</xdr:colOff>
      <xdr:row>16</xdr:row>
      <xdr:rowOff>0</xdr:rowOff>
    </xdr:to>
    <xdr:sp>
      <xdr:nvSpPr>
        <xdr:cNvPr id="9" name="Line 10"/>
        <xdr:cNvSpPr>
          <a:spLocks/>
        </xdr:cNvSpPr>
      </xdr:nvSpPr>
      <xdr:spPr>
        <a:xfrm>
          <a:off x="9086850" y="472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781050</xdr:colOff>
      <xdr:row>16</xdr:row>
      <xdr:rowOff>0</xdr:rowOff>
    </xdr:from>
    <xdr:to>
      <xdr:col>7</xdr:col>
      <xdr:colOff>800100</xdr:colOff>
      <xdr:row>16</xdr:row>
      <xdr:rowOff>0</xdr:rowOff>
    </xdr:to>
    <xdr:sp>
      <xdr:nvSpPr>
        <xdr:cNvPr id="10" name="Line 11"/>
        <xdr:cNvSpPr>
          <a:spLocks/>
        </xdr:cNvSpPr>
      </xdr:nvSpPr>
      <xdr:spPr>
        <a:xfrm>
          <a:off x="10096500" y="47244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809625</xdr:colOff>
      <xdr:row>16</xdr:row>
      <xdr:rowOff>0</xdr:rowOff>
    </xdr:from>
    <xdr:to>
      <xdr:col>3</xdr:col>
      <xdr:colOff>838200</xdr:colOff>
      <xdr:row>16</xdr:row>
      <xdr:rowOff>0</xdr:rowOff>
    </xdr:to>
    <xdr:sp>
      <xdr:nvSpPr>
        <xdr:cNvPr id="11" name="Line 17"/>
        <xdr:cNvSpPr>
          <a:spLocks/>
        </xdr:cNvSpPr>
      </xdr:nvSpPr>
      <xdr:spPr>
        <a:xfrm>
          <a:off x="6000750" y="47244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800100</xdr:colOff>
      <xdr:row>16</xdr:row>
      <xdr:rowOff>0</xdr:rowOff>
    </xdr:from>
    <xdr:to>
      <xdr:col>4</xdr:col>
      <xdr:colOff>819150</xdr:colOff>
      <xdr:row>16</xdr:row>
      <xdr:rowOff>0</xdr:rowOff>
    </xdr:to>
    <xdr:sp>
      <xdr:nvSpPr>
        <xdr:cNvPr id="12" name="Line 18"/>
        <xdr:cNvSpPr>
          <a:spLocks/>
        </xdr:cNvSpPr>
      </xdr:nvSpPr>
      <xdr:spPr>
        <a:xfrm>
          <a:off x="7029450" y="47244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809625</xdr:colOff>
      <xdr:row>16</xdr:row>
      <xdr:rowOff>0</xdr:rowOff>
    </xdr:from>
    <xdr:to>
      <xdr:col>5</xdr:col>
      <xdr:colOff>819150</xdr:colOff>
      <xdr:row>16</xdr:row>
      <xdr:rowOff>0</xdr:rowOff>
    </xdr:to>
    <xdr:sp>
      <xdr:nvSpPr>
        <xdr:cNvPr id="13" name="Line 19"/>
        <xdr:cNvSpPr>
          <a:spLocks/>
        </xdr:cNvSpPr>
      </xdr:nvSpPr>
      <xdr:spPr>
        <a:xfrm>
          <a:off x="8067675" y="47244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800100</xdr:colOff>
      <xdr:row>16</xdr:row>
      <xdr:rowOff>0</xdr:rowOff>
    </xdr:from>
    <xdr:to>
      <xdr:col>6</xdr:col>
      <xdr:colOff>800100</xdr:colOff>
      <xdr:row>16</xdr:row>
      <xdr:rowOff>0</xdr:rowOff>
    </xdr:to>
    <xdr:sp>
      <xdr:nvSpPr>
        <xdr:cNvPr id="14" name="Line 20"/>
        <xdr:cNvSpPr>
          <a:spLocks/>
        </xdr:cNvSpPr>
      </xdr:nvSpPr>
      <xdr:spPr>
        <a:xfrm>
          <a:off x="9086850" y="472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781050</xdr:colOff>
      <xdr:row>16</xdr:row>
      <xdr:rowOff>0</xdr:rowOff>
    </xdr:from>
    <xdr:to>
      <xdr:col>7</xdr:col>
      <xdr:colOff>800100</xdr:colOff>
      <xdr:row>16</xdr:row>
      <xdr:rowOff>0</xdr:rowOff>
    </xdr:to>
    <xdr:sp>
      <xdr:nvSpPr>
        <xdr:cNvPr id="15" name="Line 21"/>
        <xdr:cNvSpPr>
          <a:spLocks/>
        </xdr:cNvSpPr>
      </xdr:nvSpPr>
      <xdr:spPr>
        <a:xfrm>
          <a:off x="10096500" y="47244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809625</xdr:colOff>
      <xdr:row>16</xdr:row>
      <xdr:rowOff>0</xdr:rowOff>
    </xdr:from>
    <xdr:to>
      <xdr:col>3</xdr:col>
      <xdr:colOff>838200</xdr:colOff>
      <xdr:row>17</xdr:row>
      <xdr:rowOff>0</xdr:rowOff>
    </xdr:to>
    <xdr:sp>
      <xdr:nvSpPr>
        <xdr:cNvPr id="16" name="Line 22"/>
        <xdr:cNvSpPr>
          <a:spLocks/>
        </xdr:cNvSpPr>
      </xdr:nvSpPr>
      <xdr:spPr>
        <a:xfrm>
          <a:off x="6000750" y="4724400"/>
          <a:ext cx="285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800100</xdr:colOff>
      <xdr:row>16</xdr:row>
      <xdr:rowOff>0</xdr:rowOff>
    </xdr:from>
    <xdr:to>
      <xdr:col>4</xdr:col>
      <xdr:colOff>819150</xdr:colOff>
      <xdr:row>17</xdr:row>
      <xdr:rowOff>9525</xdr:rowOff>
    </xdr:to>
    <xdr:sp>
      <xdr:nvSpPr>
        <xdr:cNvPr id="17" name="Line 23"/>
        <xdr:cNvSpPr>
          <a:spLocks/>
        </xdr:cNvSpPr>
      </xdr:nvSpPr>
      <xdr:spPr>
        <a:xfrm>
          <a:off x="7029450" y="4724400"/>
          <a:ext cx="190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809625</xdr:colOff>
      <xdr:row>16</xdr:row>
      <xdr:rowOff>0</xdr:rowOff>
    </xdr:from>
    <xdr:to>
      <xdr:col>5</xdr:col>
      <xdr:colOff>819150</xdr:colOff>
      <xdr:row>17</xdr:row>
      <xdr:rowOff>0</xdr:rowOff>
    </xdr:to>
    <xdr:sp>
      <xdr:nvSpPr>
        <xdr:cNvPr id="18" name="Line 24"/>
        <xdr:cNvSpPr>
          <a:spLocks/>
        </xdr:cNvSpPr>
      </xdr:nvSpPr>
      <xdr:spPr>
        <a:xfrm>
          <a:off x="8067675" y="4724400"/>
          <a:ext cx="95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800100</xdr:colOff>
      <xdr:row>16</xdr:row>
      <xdr:rowOff>0</xdr:rowOff>
    </xdr:from>
    <xdr:to>
      <xdr:col>6</xdr:col>
      <xdr:colOff>800100</xdr:colOff>
      <xdr:row>17</xdr:row>
      <xdr:rowOff>9525</xdr:rowOff>
    </xdr:to>
    <xdr:sp>
      <xdr:nvSpPr>
        <xdr:cNvPr id="19" name="Line 25"/>
        <xdr:cNvSpPr>
          <a:spLocks/>
        </xdr:cNvSpPr>
      </xdr:nvSpPr>
      <xdr:spPr>
        <a:xfrm>
          <a:off x="9086850" y="47244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790575</xdr:colOff>
      <xdr:row>16</xdr:row>
      <xdr:rowOff>0</xdr:rowOff>
    </xdr:from>
    <xdr:to>
      <xdr:col>7</xdr:col>
      <xdr:colOff>800100</xdr:colOff>
      <xdr:row>17</xdr:row>
      <xdr:rowOff>28575</xdr:rowOff>
    </xdr:to>
    <xdr:sp>
      <xdr:nvSpPr>
        <xdr:cNvPr id="20" name="Line 26"/>
        <xdr:cNvSpPr>
          <a:spLocks/>
        </xdr:cNvSpPr>
      </xdr:nvSpPr>
      <xdr:spPr>
        <a:xfrm flipH="1">
          <a:off x="10106025" y="4724400"/>
          <a:ext cx="95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0</xdr:rowOff>
    </xdr:from>
    <xdr:to>
      <xdr:col>8</xdr:col>
      <xdr:colOff>190500</xdr:colOff>
      <xdr:row>0</xdr:row>
      <xdr:rowOff>0</xdr:rowOff>
    </xdr:to>
    <xdr:sp>
      <xdr:nvSpPr>
        <xdr:cNvPr id="1" name="AutoShape 3"/>
        <xdr:cNvSpPr>
          <a:spLocks/>
        </xdr:cNvSpPr>
      </xdr:nvSpPr>
      <xdr:spPr>
        <a:xfrm>
          <a:off x="976312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95250</xdr:colOff>
      <xdr:row>0</xdr:row>
      <xdr:rowOff>0</xdr:rowOff>
    </xdr:from>
    <xdr:to>
      <xdr:col>8</xdr:col>
      <xdr:colOff>171450</xdr:colOff>
      <xdr:row>0</xdr:row>
      <xdr:rowOff>0</xdr:rowOff>
    </xdr:to>
    <xdr:sp>
      <xdr:nvSpPr>
        <xdr:cNvPr id="2" name="AutoShape 4"/>
        <xdr:cNvSpPr>
          <a:spLocks/>
        </xdr:cNvSpPr>
      </xdr:nvSpPr>
      <xdr:spPr>
        <a:xfrm>
          <a:off x="97440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rgb="FFFFC000"/>
  </sheetPr>
  <dimension ref="A1:M71"/>
  <sheetViews>
    <sheetView zoomScaleSheetLayoutView="100" workbookViewId="0" topLeftCell="A1">
      <selection activeCell="A1" sqref="A1:K27"/>
    </sheetView>
  </sheetViews>
  <sheetFormatPr defaultColWidth="9.140625" defaultRowHeight="21.75"/>
  <cols>
    <col min="1" max="1" width="7.421875" style="1" customWidth="1"/>
    <col min="2" max="2" width="5.8515625" style="1" customWidth="1"/>
    <col min="3" max="3" width="9.28125" style="11" customWidth="1"/>
    <col min="4" max="4" width="10.140625" style="1" customWidth="1"/>
    <col min="5" max="5" width="9.7109375" style="1" customWidth="1"/>
    <col min="6" max="6" width="8.57421875" style="13" customWidth="1"/>
    <col min="7" max="7" width="9.140625" style="1" hidden="1" customWidth="1"/>
    <col min="8" max="8" width="9.140625" style="1" customWidth="1"/>
    <col min="9" max="9" width="10.00390625" style="1" customWidth="1"/>
    <col min="10" max="10" width="18.28125" style="1" customWidth="1"/>
    <col min="11" max="16384" width="9.140625" style="1" customWidth="1"/>
  </cols>
  <sheetData>
    <row r="1" spans="1:10" s="10" customFormat="1" ht="23.25">
      <c r="A1" s="183" t="s">
        <v>57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s="2" customFormat="1" ht="23.25">
      <c r="A2" s="184" t="s">
        <v>13</v>
      </c>
      <c r="B2" s="184"/>
      <c r="C2" s="184"/>
      <c r="D2" s="184"/>
      <c r="E2" s="184"/>
      <c r="F2" s="184"/>
      <c r="G2" s="184"/>
      <c r="H2" s="184"/>
      <c r="I2" s="184"/>
      <c r="J2" s="184"/>
    </row>
    <row r="3" spans="1:10" s="2" customFormat="1" ht="23.25">
      <c r="A3" s="184" t="s">
        <v>358</v>
      </c>
      <c r="B3" s="184"/>
      <c r="C3" s="184"/>
      <c r="D3" s="184"/>
      <c r="E3" s="184"/>
      <c r="F3" s="184"/>
      <c r="G3" s="184"/>
      <c r="H3" s="184"/>
      <c r="I3" s="184"/>
      <c r="J3" s="184"/>
    </row>
    <row r="4" spans="1:11" ht="23.25">
      <c r="A4" s="17"/>
      <c r="B4" s="17"/>
      <c r="C4" s="32"/>
      <c r="D4" s="17"/>
      <c r="E4" s="17"/>
      <c r="F4" s="18"/>
      <c r="G4" s="17"/>
      <c r="H4" s="16" t="s">
        <v>2</v>
      </c>
      <c r="I4" s="17"/>
      <c r="J4" s="17"/>
      <c r="K4" s="17"/>
    </row>
    <row r="5" spans="1:11" ht="23.25">
      <c r="A5" s="16" t="s">
        <v>72</v>
      </c>
      <c r="B5" s="16"/>
      <c r="C5" s="87"/>
      <c r="D5" s="16"/>
      <c r="E5" s="16"/>
      <c r="F5" s="88"/>
      <c r="G5" s="16"/>
      <c r="H5" s="87">
        <v>1</v>
      </c>
      <c r="I5" s="16"/>
      <c r="J5" s="47">
        <v>26753901</v>
      </c>
      <c r="K5" s="17"/>
    </row>
    <row r="6" spans="1:11" ht="23.25">
      <c r="A6" s="16"/>
      <c r="B6" s="16" t="s">
        <v>71</v>
      </c>
      <c r="C6" s="32"/>
      <c r="D6" s="17"/>
      <c r="E6" s="17"/>
      <c r="F6" s="18"/>
      <c r="G6" s="17"/>
      <c r="H6" s="87"/>
      <c r="I6" s="17"/>
      <c r="J6" s="24"/>
      <c r="K6" s="17"/>
    </row>
    <row r="7" spans="1:11" ht="23.25">
      <c r="A7" s="17"/>
      <c r="B7" s="17"/>
      <c r="C7" s="17" t="s">
        <v>47</v>
      </c>
      <c r="D7" s="32"/>
      <c r="E7" s="17"/>
      <c r="F7" s="18"/>
      <c r="G7" s="17"/>
      <c r="H7" s="87">
        <v>2</v>
      </c>
      <c r="I7" s="17"/>
      <c r="J7" s="24">
        <v>39608662.48</v>
      </c>
      <c r="K7" s="17"/>
    </row>
    <row r="8" spans="1:11" ht="23.25">
      <c r="A8" s="17"/>
      <c r="B8" s="17"/>
      <c r="C8" s="17" t="s">
        <v>73</v>
      </c>
      <c r="D8" s="32"/>
      <c r="E8" s="17"/>
      <c r="F8" s="18"/>
      <c r="G8" s="17"/>
      <c r="H8" s="87"/>
      <c r="I8" s="17"/>
      <c r="J8" s="24">
        <v>2865571.8</v>
      </c>
      <c r="K8" s="17"/>
    </row>
    <row r="9" spans="1:11" ht="23.25">
      <c r="A9" s="17"/>
      <c r="B9" s="17"/>
      <c r="C9" s="17" t="s">
        <v>74</v>
      </c>
      <c r="D9" s="32"/>
      <c r="E9" s="17"/>
      <c r="F9" s="18"/>
      <c r="G9" s="17"/>
      <c r="H9" s="87"/>
      <c r="I9" s="17"/>
      <c r="J9" s="24">
        <v>0</v>
      </c>
      <c r="K9" s="17"/>
    </row>
    <row r="10" spans="1:11" ht="23.25">
      <c r="A10" s="17"/>
      <c r="B10" s="17"/>
      <c r="C10" s="17" t="s">
        <v>62</v>
      </c>
      <c r="D10" s="32"/>
      <c r="E10" s="17"/>
      <c r="F10" s="18"/>
      <c r="G10" s="17"/>
      <c r="H10" s="87"/>
      <c r="I10" s="17"/>
      <c r="J10" s="50">
        <v>0</v>
      </c>
      <c r="K10" s="17"/>
    </row>
    <row r="11" spans="1:11" ht="24" thickBot="1">
      <c r="A11" s="17"/>
      <c r="B11" s="16"/>
      <c r="C11" s="16" t="s">
        <v>75</v>
      </c>
      <c r="D11" s="87"/>
      <c r="E11" s="17"/>
      <c r="F11" s="18"/>
      <c r="G11" s="17"/>
      <c r="H11" s="87"/>
      <c r="I11" s="17"/>
      <c r="J11" s="26">
        <f>SUM(J7:J10)</f>
        <v>42474234.279999994</v>
      </c>
      <c r="K11" s="17"/>
    </row>
    <row r="12" spans="1:11" ht="24" thickTop="1">
      <c r="A12" s="17"/>
      <c r="B12" s="16"/>
      <c r="C12" s="87"/>
      <c r="D12" s="87"/>
      <c r="E12" s="17"/>
      <c r="F12" s="18"/>
      <c r="G12" s="17"/>
      <c r="H12" s="87"/>
      <c r="I12" s="17"/>
      <c r="J12" s="34"/>
      <c r="K12" s="17"/>
    </row>
    <row r="13" spans="1:11" ht="23.25">
      <c r="A13" s="16" t="s">
        <v>77</v>
      </c>
      <c r="B13" s="16"/>
      <c r="C13" s="87"/>
      <c r="D13" s="16"/>
      <c r="E13" s="17"/>
      <c r="F13" s="18"/>
      <c r="G13" s="17"/>
      <c r="H13" s="87">
        <v>1</v>
      </c>
      <c r="I13" s="17"/>
      <c r="J13" s="47">
        <v>26753901</v>
      </c>
      <c r="K13" s="17"/>
    </row>
    <row r="14" spans="1:11" ht="23.25">
      <c r="A14" s="16"/>
      <c r="B14" s="16" t="s">
        <v>78</v>
      </c>
      <c r="C14" s="33"/>
      <c r="D14" s="32"/>
      <c r="E14" s="17"/>
      <c r="F14" s="18"/>
      <c r="G14" s="17"/>
      <c r="H14" s="87"/>
      <c r="I14" s="17"/>
      <c r="J14" s="83"/>
      <c r="K14" s="17"/>
    </row>
    <row r="15" spans="1:11" ht="23.25">
      <c r="A15" s="17"/>
      <c r="B15" s="17"/>
      <c r="C15" s="17" t="s">
        <v>20</v>
      </c>
      <c r="D15" s="33"/>
      <c r="E15" s="17"/>
      <c r="F15" s="18"/>
      <c r="G15" s="17"/>
      <c r="H15" s="87">
        <v>3</v>
      </c>
      <c r="I15" s="17"/>
      <c r="J15" s="83">
        <v>5155268</v>
      </c>
      <c r="K15" s="17"/>
    </row>
    <row r="16" spans="1:11" ht="23.25">
      <c r="A16" s="17"/>
      <c r="B16" s="17"/>
      <c r="C16" s="17" t="s">
        <v>17</v>
      </c>
      <c r="D16" s="29"/>
      <c r="E16" s="16"/>
      <c r="F16" s="18"/>
      <c r="G16" s="17"/>
      <c r="H16" s="87">
        <v>4</v>
      </c>
      <c r="I16" s="17"/>
      <c r="J16" s="50">
        <v>568191.33</v>
      </c>
      <c r="K16" s="17"/>
    </row>
    <row r="17" spans="1:13" ht="23.25">
      <c r="A17" s="16"/>
      <c r="B17" s="16"/>
      <c r="C17" s="16" t="s">
        <v>79</v>
      </c>
      <c r="D17" s="87"/>
      <c r="E17" s="17"/>
      <c r="F17" s="18"/>
      <c r="G17" s="17"/>
      <c r="H17" s="17"/>
      <c r="I17" s="17"/>
      <c r="J17" s="90">
        <f>SUM(J15:J16)</f>
        <v>5723459.33</v>
      </c>
      <c r="K17" s="17"/>
      <c r="M17" s="1" t="s">
        <v>18</v>
      </c>
    </row>
    <row r="18" spans="1:11" ht="23.25">
      <c r="A18" s="16"/>
      <c r="B18" s="16" t="s">
        <v>80</v>
      </c>
      <c r="C18" s="87"/>
      <c r="D18" s="17"/>
      <c r="E18" s="17"/>
      <c r="F18" s="18"/>
      <c r="G18" s="17"/>
      <c r="H18" s="17"/>
      <c r="I18" s="17"/>
      <c r="J18" s="34"/>
      <c r="K18" s="17"/>
    </row>
    <row r="19" spans="1:11" ht="23.25">
      <c r="A19" s="16"/>
      <c r="B19" s="16"/>
      <c r="C19" s="32" t="s">
        <v>80</v>
      </c>
      <c r="D19" s="17"/>
      <c r="E19" s="17"/>
      <c r="F19" s="18"/>
      <c r="G19" s="17"/>
      <c r="H19" s="87">
        <v>5</v>
      </c>
      <c r="I19" s="17"/>
      <c r="J19" s="83">
        <v>20315575.12</v>
      </c>
      <c r="K19" s="17"/>
    </row>
    <row r="20" spans="1:11" ht="23.25">
      <c r="A20" s="16"/>
      <c r="B20" s="16"/>
      <c r="C20" s="33" t="s">
        <v>49</v>
      </c>
      <c r="D20" s="17"/>
      <c r="E20" s="17"/>
      <c r="F20" s="18"/>
      <c r="G20" s="17"/>
      <c r="H20" s="17"/>
      <c r="I20" s="17"/>
      <c r="J20" s="50">
        <v>16435199.83</v>
      </c>
      <c r="K20" s="17"/>
    </row>
    <row r="21" spans="1:11" ht="24" thickBot="1">
      <c r="A21" s="16"/>
      <c r="B21" s="16"/>
      <c r="C21" s="29" t="s">
        <v>81</v>
      </c>
      <c r="D21" s="17"/>
      <c r="E21" s="17"/>
      <c r="F21" s="18"/>
      <c r="G21" s="17"/>
      <c r="H21" s="17"/>
      <c r="I21" s="17"/>
      <c r="J21" s="91">
        <f>SUM(J19:J20)</f>
        <v>36750774.95</v>
      </c>
      <c r="K21" s="17"/>
    </row>
    <row r="22" spans="1:11" ht="24" thickBot="1">
      <c r="A22" s="16"/>
      <c r="B22" s="16" t="s">
        <v>19</v>
      </c>
      <c r="C22" s="87"/>
      <c r="D22" s="17"/>
      <c r="E22" s="17"/>
      <c r="F22" s="18"/>
      <c r="G22" s="17"/>
      <c r="H22" s="17"/>
      <c r="I22" s="17"/>
      <c r="J22" s="92">
        <f>J17+J21</f>
        <v>42474234.28</v>
      </c>
      <c r="K22" s="17"/>
    </row>
    <row r="23" spans="1:11" ht="24" thickTop="1">
      <c r="A23" s="17"/>
      <c r="B23" s="17"/>
      <c r="C23" s="32"/>
      <c r="D23" s="17"/>
      <c r="E23" s="17"/>
      <c r="F23" s="18"/>
      <c r="G23" s="17"/>
      <c r="H23" s="17"/>
      <c r="I23" s="17"/>
      <c r="J23" s="83"/>
      <c r="K23" s="17"/>
    </row>
    <row r="24" spans="1:11" ht="23.25">
      <c r="A24" s="89" t="s">
        <v>76</v>
      </c>
      <c r="B24" s="89"/>
      <c r="C24" s="89"/>
      <c r="D24" s="16"/>
      <c r="E24" s="16"/>
      <c r="F24" s="88"/>
      <c r="G24" s="16"/>
      <c r="H24" s="16"/>
      <c r="I24" s="17"/>
      <c r="J24" s="24"/>
      <c r="K24" s="17"/>
    </row>
    <row r="25" spans="1:11" ht="23.25">
      <c r="A25" s="17"/>
      <c r="B25" s="17"/>
      <c r="C25" s="32"/>
      <c r="D25" s="17"/>
      <c r="E25" s="17"/>
      <c r="F25" s="18"/>
      <c r="G25" s="17"/>
      <c r="H25" s="17"/>
      <c r="I25" s="17"/>
      <c r="J25" s="24"/>
      <c r="K25" s="17"/>
    </row>
    <row r="26" spans="1:11" ht="23.25">
      <c r="A26" s="17"/>
      <c r="B26" s="17"/>
      <c r="C26" s="32"/>
      <c r="D26" s="17" t="s">
        <v>18</v>
      </c>
      <c r="E26" s="17"/>
      <c r="F26" s="18"/>
      <c r="G26" s="17"/>
      <c r="H26" s="17"/>
      <c r="I26" s="17"/>
      <c r="J26" s="24"/>
      <c r="K26" s="17"/>
    </row>
    <row r="27" spans="1:11" ht="23.25">
      <c r="A27" s="20"/>
      <c r="B27" s="17"/>
      <c r="C27" s="20"/>
      <c r="D27" s="20"/>
      <c r="E27" s="20"/>
      <c r="F27" s="25"/>
      <c r="G27" s="17"/>
      <c r="H27" s="17"/>
      <c r="I27" s="17"/>
      <c r="J27" s="24"/>
      <c r="K27" s="17"/>
    </row>
    <row r="28" spans="1:11" ht="23.25">
      <c r="A28" s="20"/>
      <c r="B28" s="17"/>
      <c r="C28" s="20"/>
      <c r="D28" s="20"/>
      <c r="E28" s="20"/>
      <c r="F28" s="35"/>
      <c r="G28" s="17"/>
      <c r="H28" s="17"/>
      <c r="I28" s="17"/>
      <c r="J28" s="24"/>
      <c r="K28" s="17"/>
    </row>
    <row r="29" spans="1:11" ht="23.25">
      <c r="A29" s="25"/>
      <c r="B29" s="25"/>
      <c r="C29" s="25"/>
      <c r="D29" s="20"/>
      <c r="E29" s="20"/>
      <c r="F29" s="18"/>
      <c r="G29" s="17"/>
      <c r="H29" s="17"/>
      <c r="I29" s="17"/>
      <c r="J29" s="24"/>
      <c r="K29" s="17"/>
    </row>
    <row r="30" spans="1:11" ht="23.25">
      <c r="A30" s="17"/>
      <c r="B30" s="17"/>
      <c r="C30" s="32"/>
      <c r="D30" s="17"/>
      <c r="E30" s="17"/>
      <c r="F30" s="18"/>
      <c r="G30" s="17"/>
      <c r="H30" s="17"/>
      <c r="I30" s="17"/>
      <c r="J30" s="24"/>
      <c r="K30" s="17"/>
    </row>
    <row r="31" spans="1:11" ht="23.25">
      <c r="A31" s="17"/>
      <c r="B31" s="17"/>
      <c r="C31" s="32"/>
      <c r="D31" s="17"/>
      <c r="E31" s="17"/>
      <c r="F31" s="18"/>
      <c r="G31" s="17"/>
      <c r="H31" s="17"/>
      <c r="I31" s="17"/>
      <c r="J31" s="24"/>
      <c r="K31" s="17"/>
    </row>
    <row r="32" spans="1:11" ht="23.25">
      <c r="A32" s="17"/>
      <c r="B32" s="17"/>
      <c r="C32" s="32"/>
      <c r="D32" s="17"/>
      <c r="E32" s="17"/>
      <c r="F32" s="18"/>
      <c r="G32" s="17"/>
      <c r="H32" s="17"/>
      <c r="I32" s="17"/>
      <c r="J32" s="24"/>
      <c r="K32" s="17"/>
    </row>
    <row r="33" spans="1:11" ht="23.25">
      <c r="A33" s="17"/>
      <c r="B33" s="17"/>
      <c r="C33" s="32"/>
      <c r="D33" s="17"/>
      <c r="E33" s="17"/>
      <c r="F33" s="18"/>
      <c r="G33" s="17"/>
      <c r="H33" s="17"/>
      <c r="I33" s="17"/>
      <c r="J33" s="24"/>
      <c r="K33" s="17"/>
    </row>
    <row r="34" spans="1:11" ht="23.25">
      <c r="A34" s="17"/>
      <c r="B34" s="17"/>
      <c r="C34" s="32"/>
      <c r="D34" s="17"/>
      <c r="E34" s="17"/>
      <c r="F34" s="18"/>
      <c r="G34" s="17"/>
      <c r="H34" s="17"/>
      <c r="I34" s="17"/>
      <c r="J34" s="24"/>
      <c r="K34" s="17"/>
    </row>
    <row r="35" spans="1:11" ht="23.25">
      <c r="A35" s="17"/>
      <c r="B35" s="17"/>
      <c r="C35" s="32"/>
      <c r="D35" s="17"/>
      <c r="E35" s="17"/>
      <c r="F35" s="18"/>
      <c r="G35" s="17"/>
      <c r="H35" s="17"/>
      <c r="I35" s="17"/>
      <c r="J35" s="24"/>
      <c r="K35" s="17"/>
    </row>
    <row r="36" spans="1:11" ht="23.25">
      <c r="A36" s="17"/>
      <c r="B36" s="17"/>
      <c r="C36" s="32"/>
      <c r="D36" s="17"/>
      <c r="E36" s="17"/>
      <c r="F36" s="18"/>
      <c r="G36" s="17"/>
      <c r="H36" s="17"/>
      <c r="I36" s="17"/>
      <c r="J36" s="24"/>
      <c r="K36" s="17"/>
    </row>
    <row r="37" spans="1:11" ht="23.25">
      <c r="A37" s="17"/>
      <c r="B37" s="17"/>
      <c r="C37" s="32"/>
      <c r="D37" s="17"/>
      <c r="E37" s="17"/>
      <c r="F37" s="18"/>
      <c r="G37" s="17"/>
      <c r="H37" s="17"/>
      <c r="I37" s="17"/>
      <c r="J37" s="24"/>
      <c r="K37" s="17"/>
    </row>
    <row r="38" spans="1:10" ht="23.25">
      <c r="A38" s="17"/>
      <c r="B38" s="17"/>
      <c r="C38" s="32"/>
      <c r="D38" s="17"/>
      <c r="E38" s="17"/>
      <c r="F38" s="18"/>
      <c r="G38" s="17"/>
      <c r="H38" s="17"/>
      <c r="I38" s="17"/>
      <c r="J38" s="17"/>
    </row>
    <row r="39" spans="1:10" ht="23.25">
      <c r="A39" s="17"/>
      <c r="B39" s="17"/>
      <c r="C39" s="32"/>
      <c r="D39" s="17"/>
      <c r="E39" s="17"/>
      <c r="F39" s="18"/>
      <c r="G39" s="17"/>
      <c r="H39" s="17"/>
      <c r="I39" s="17"/>
      <c r="J39" s="17"/>
    </row>
    <row r="40" spans="1:10" ht="23.25">
      <c r="A40" s="17"/>
      <c r="B40" s="17"/>
      <c r="C40" s="32"/>
      <c r="D40" s="17"/>
      <c r="E40" s="17"/>
      <c r="F40" s="18"/>
      <c r="G40" s="17"/>
      <c r="H40" s="17"/>
      <c r="I40" s="17"/>
      <c r="J40" s="17"/>
    </row>
    <row r="41" spans="1:10" ht="23.25">
      <c r="A41" s="17"/>
      <c r="B41" s="17"/>
      <c r="C41" s="32"/>
      <c r="D41" s="17"/>
      <c r="E41" s="17"/>
      <c r="F41" s="18"/>
      <c r="G41" s="17"/>
      <c r="H41" s="17"/>
      <c r="I41" s="17"/>
      <c r="J41" s="17"/>
    </row>
    <row r="42" spans="1:10" ht="23.25">
      <c r="A42" s="17"/>
      <c r="B42" s="17"/>
      <c r="C42" s="32"/>
      <c r="D42" s="17"/>
      <c r="E42" s="17"/>
      <c r="F42" s="18"/>
      <c r="G42" s="17"/>
      <c r="H42" s="17"/>
      <c r="I42" s="17"/>
      <c r="J42" s="17"/>
    </row>
    <row r="43" spans="1:10" ht="23.25">
      <c r="A43" s="17"/>
      <c r="B43" s="17"/>
      <c r="C43" s="32"/>
      <c r="D43" s="17"/>
      <c r="E43" s="17"/>
      <c r="F43" s="18"/>
      <c r="G43" s="17"/>
      <c r="H43" s="17"/>
      <c r="I43" s="17"/>
      <c r="J43" s="17"/>
    </row>
    <row r="44" spans="1:10" ht="23.25">
      <c r="A44" s="17"/>
      <c r="B44" s="17"/>
      <c r="C44" s="32"/>
      <c r="D44" s="17"/>
      <c r="E44" s="17"/>
      <c r="F44" s="18"/>
      <c r="G44" s="17"/>
      <c r="H44" s="17"/>
      <c r="I44" s="17"/>
      <c r="J44" s="17"/>
    </row>
    <row r="45" spans="1:10" ht="23.25">
      <c r="A45" s="17"/>
      <c r="B45" s="17"/>
      <c r="C45" s="32"/>
      <c r="D45" s="17"/>
      <c r="E45" s="17"/>
      <c r="F45" s="18"/>
      <c r="G45" s="17"/>
      <c r="H45" s="17"/>
      <c r="I45" s="17"/>
      <c r="J45" s="17"/>
    </row>
    <row r="46" spans="1:10" ht="23.25">
      <c r="A46" s="17"/>
      <c r="B46" s="17"/>
      <c r="C46" s="32"/>
      <c r="D46" s="17"/>
      <c r="E46" s="17"/>
      <c r="F46" s="18"/>
      <c r="G46" s="17"/>
      <c r="H46" s="17"/>
      <c r="I46" s="17"/>
      <c r="J46" s="17"/>
    </row>
    <row r="47" spans="1:10" ht="23.25">
      <c r="A47" s="17"/>
      <c r="B47" s="17"/>
      <c r="C47" s="32"/>
      <c r="D47" s="17"/>
      <c r="E47" s="17"/>
      <c r="F47" s="18"/>
      <c r="G47" s="17"/>
      <c r="H47" s="17"/>
      <c r="I47" s="17"/>
      <c r="J47" s="17"/>
    </row>
    <row r="48" spans="1:10" ht="23.25">
      <c r="A48" s="17"/>
      <c r="B48" s="17"/>
      <c r="C48" s="32"/>
      <c r="D48" s="17"/>
      <c r="E48" s="17"/>
      <c r="F48" s="18"/>
      <c r="G48" s="17"/>
      <c r="H48" s="17"/>
      <c r="I48" s="17"/>
      <c r="J48" s="17"/>
    </row>
    <row r="49" spans="1:10" ht="23.25">
      <c r="A49" s="17"/>
      <c r="B49" s="17"/>
      <c r="C49" s="32"/>
      <c r="D49" s="17"/>
      <c r="E49" s="17"/>
      <c r="F49" s="18"/>
      <c r="G49" s="17"/>
      <c r="H49" s="17"/>
      <c r="I49" s="17"/>
      <c r="J49" s="17"/>
    </row>
    <row r="50" spans="1:10" ht="23.25">
      <c r="A50" s="17"/>
      <c r="B50" s="17"/>
      <c r="C50" s="32"/>
      <c r="D50" s="17"/>
      <c r="E50" s="17"/>
      <c r="F50" s="18"/>
      <c r="G50" s="17"/>
      <c r="H50" s="17"/>
      <c r="I50" s="17"/>
      <c r="J50" s="17"/>
    </row>
    <row r="51" spans="1:10" ht="23.25">
      <c r="A51" s="17"/>
      <c r="B51" s="17"/>
      <c r="C51" s="32"/>
      <c r="D51" s="17"/>
      <c r="E51" s="17"/>
      <c r="F51" s="18"/>
      <c r="G51" s="17"/>
      <c r="H51" s="17"/>
      <c r="I51" s="17"/>
      <c r="J51" s="17"/>
    </row>
    <row r="52" spans="1:10" ht="23.25">
      <c r="A52" s="17"/>
      <c r="B52" s="17"/>
      <c r="C52" s="32"/>
      <c r="D52" s="17"/>
      <c r="E52" s="17"/>
      <c r="F52" s="18"/>
      <c r="G52" s="17"/>
      <c r="H52" s="17"/>
      <c r="I52" s="17"/>
      <c r="J52" s="17"/>
    </row>
    <row r="53" spans="1:10" ht="23.25">
      <c r="A53" s="17"/>
      <c r="B53" s="17"/>
      <c r="C53" s="32"/>
      <c r="D53" s="17"/>
      <c r="E53" s="17"/>
      <c r="F53" s="18"/>
      <c r="G53" s="17"/>
      <c r="H53" s="17"/>
      <c r="I53" s="17"/>
      <c r="J53" s="17"/>
    </row>
    <row r="54" spans="1:10" ht="23.25">
      <c r="A54" s="17"/>
      <c r="B54" s="17"/>
      <c r="C54" s="32"/>
      <c r="D54" s="17"/>
      <c r="E54" s="17"/>
      <c r="F54" s="18"/>
      <c r="G54" s="17"/>
      <c r="H54" s="17"/>
      <c r="I54" s="17"/>
      <c r="J54" s="17"/>
    </row>
    <row r="55" spans="1:10" ht="23.25">
      <c r="A55" s="17"/>
      <c r="B55" s="17"/>
      <c r="C55" s="32"/>
      <c r="D55" s="17"/>
      <c r="E55" s="17"/>
      <c r="F55" s="18"/>
      <c r="G55" s="17"/>
      <c r="H55" s="17"/>
      <c r="I55" s="17"/>
      <c r="J55" s="17"/>
    </row>
    <row r="56" spans="1:10" ht="23.25">
      <c r="A56" s="17"/>
      <c r="B56" s="17"/>
      <c r="C56" s="32"/>
      <c r="D56" s="17"/>
      <c r="E56" s="17"/>
      <c r="F56" s="18"/>
      <c r="G56" s="17"/>
      <c r="H56" s="17"/>
      <c r="I56" s="17"/>
      <c r="J56" s="17"/>
    </row>
    <row r="57" spans="1:10" ht="23.25">
      <c r="A57" s="17"/>
      <c r="B57" s="17"/>
      <c r="C57" s="32"/>
      <c r="D57" s="17"/>
      <c r="E57" s="17"/>
      <c r="F57" s="18"/>
      <c r="G57" s="17"/>
      <c r="H57" s="17"/>
      <c r="I57" s="17"/>
      <c r="J57" s="17"/>
    </row>
    <row r="58" spans="1:10" ht="23.25">
      <c r="A58" s="17"/>
      <c r="B58" s="17"/>
      <c r="C58" s="32"/>
      <c r="D58" s="17"/>
      <c r="E58" s="17"/>
      <c r="F58" s="18"/>
      <c r="G58" s="17"/>
      <c r="H58" s="17"/>
      <c r="I58" s="17"/>
      <c r="J58" s="17"/>
    </row>
    <row r="59" spans="1:10" ht="23.25">
      <c r="A59" s="17"/>
      <c r="B59" s="17"/>
      <c r="C59" s="32"/>
      <c r="D59" s="17"/>
      <c r="E59" s="17"/>
      <c r="F59" s="18"/>
      <c r="G59" s="17"/>
      <c r="H59" s="17"/>
      <c r="I59" s="17"/>
      <c r="J59" s="17"/>
    </row>
    <row r="60" spans="1:10" ht="23.25">
      <c r="A60" s="17"/>
      <c r="B60" s="17"/>
      <c r="C60" s="32"/>
      <c r="D60" s="17"/>
      <c r="E60" s="17"/>
      <c r="F60" s="18"/>
      <c r="G60" s="17"/>
      <c r="H60" s="17"/>
      <c r="I60" s="17"/>
      <c r="J60" s="17"/>
    </row>
    <row r="61" spans="1:10" ht="23.25">
      <c r="A61" s="17"/>
      <c r="B61" s="17"/>
      <c r="C61" s="32"/>
      <c r="D61" s="17"/>
      <c r="E61" s="17"/>
      <c r="F61" s="18"/>
      <c r="G61" s="17"/>
      <c r="H61" s="17"/>
      <c r="I61" s="17"/>
      <c r="J61" s="17"/>
    </row>
    <row r="62" spans="1:10" ht="23.25">
      <c r="A62" s="17"/>
      <c r="B62" s="17"/>
      <c r="C62" s="32"/>
      <c r="D62" s="17"/>
      <c r="E62" s="17"/>
      <c r="F62" s="18"/>
      <c r="G62" s="17"/>
      <c r="H62" s="17"/>
      <c r="I62" s="17"/>
      <c r="J62" s="17"/>
    </row>
    <row r="63" spans="1:10" ht="23.25">
      <c r="A63" s="17"/>
      <c r="B63" s="17"/>
      <c r="C63" s="32"/>
      <c r="D63" s="17"/>
      <c r="E63" s="17"/>
      <c r="F63" s="18"/>
      <c r="G63" s="17"/>
      <c r="H63" s="17"/>
      <c r="I63" s="17"/>
      <c r="J63" s="17"/>
    </row>
    <row r="64" spans="1:10" ht="23.25">
      <c r="A64" s="17"/>
      <c r="B64" s="17"/>
      <c r="C64" s="32"/>
      <c r="D64" s="17"/>
      <c r="E64" s="17"/>
      <c r="F64" s="18"/>
      <c r="G64" s="17"/>
      <c r="H64" s="17"/>
      <c r="I64" s="17"/>
      <c r="J64" s="17"/>
    </row>
    <row r="65" spans="1:10" ht="23.25">
      <c r="A65" s="17"/>
      <c r="B65" s="17"/>
      <c r="C65" s="32"/>
      <c r="D65" s="17"/>
      <c r="E65" s="17"/>
      <c r="F65" s="18"/>
      <c r="G65" s="17"/>
      <c r="H65" s="17"/>
      <c r="I65" s="17"/>
      <c r="J65" s="17"/>
    </row>
    <row r="66" spans="1:10" ht="23.25">
      <c r="A66" s="17"/>
      <c r="B66" s="17"/>
      <c r="C66" s="32"/>
      <c r="D66" s="17"/>
      <c r="E66" s="17"/>
      <c r="F66" s="18"/>
      <c r="G66" s="17"/>
      <c r="H66" s="17"/>
      <c r="I66" s="17"/>
      <c r="J66" s="17"/>
    </row>
    <row r="67" spans="1:10" ht="23.25">
      <c r="A67" s="17"/>
      <c r="B67" s="17"/>
      <c r="C67" s="32"/>
      <c r="D67" s="17"/>
      <c r="E67" s="17"/>
      <c r="F67" s="18"/>
      <c r="G67" s="17"/>
      <c r="H67" s="17"/>
      <c r="I67" s="17"/>
      <c r="J67" s="17"/>
    </row>
    <row r="68" spans="1:10" ht="23.25">
      <c r="A68" s="17"/>
      <c r="B68" s="17"/>
      <c r="C68" s="32"/>
      <c r="D68" s="17"/>
      <c r="E68" s="17"/>
      <c r="F68" s="18"/>
      <c r="G68" s="17"/>
      <c r="H68" s="17"/>
      <c r="I68" s="17"/>
      <c r="J68" s="17"/>
    </row>
    <row r="69" spans="1:10" ht="23.25">
      <c r="A69" s="17"/>
      <c r="B69" s="17"/>
      <c r="C69" s="32"/>
      <c r="D69" s="17"/>
      <c r="E69" s="17"/>
      <c r="F69" s="18"/>
      <c r="G69" s="17"/>
      <c r="H69" s="17"/>
      <c r="I69" s="17"/>
      <c r="J69" s="17"/>
    </row>
    <row r="70" spans="1:10" ht="23.25">
      <c r="A70" s="17"/>
      <c r="B70" s="17"/>
      <c r="C70" s="32"/>
      <c r="D70" s="17"/>
      <c r="E70" s="17"/>
      <c r="F70" s="18"/>
      <c r="G70" s="17"/>
      <c r="H70" s="17"/>
      <c r="I70" s="17"/>
      <c r="J70" s="17"/>
    </row>
    <row r="71" spans="1:10" ht="23.25">
      <c r="A71" s="17"/>
      <c r="B71" s="17"/>
      <c r="C71" s="32"/>
      <c r="D71" s="17"/>
      <c r="E71" s="17"/>
      <c r="F71" s="18"/>
      <c r="G71" s="17"/>
      <c r="H71" s="17"/>
      <c r="I71" s="17"/>
      <c r="J71" s="17"/>
    </row>
  </sheetData>
  <sheetProtection/>
  <mergeCells count="3">
    <mergeCell ref="A1:J1"/>
    <mergeCell ref="A2:J2"/>
    <mergeCell ref="A3:J3"/>
  </mergeCells>
  <printOptions/>
  <pageMargins left="1.1023622047244095" right="0.1968503937007874" top="0.6299212598425197" bottom="0" header="0.1968503937007874" footer="0.1968503937007874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indexed="13"/>
  </sheetPr>
  <dimension ref="A1:Q58"/>
  <sheetViews>
    <sheetView workbookViewId="0" topLeftCell="B2">
      <selection activeCell="E15" sqref="E15"/>
    </sheetView>
  </sheetViews>
  <sheetFormatPr defaultColWidth="9.140625" defaultRowHeight="21.75"/>
  <cols>
    <col min="1" max="1" width="17.8515625" style="0" customWidth="1"/>
    <col min="2" max="2" width="26.00390625" style="0" customWidth="1"/>
    <col min="3" max="3" width="16.28125" style="0" customWidth="1"/>
    <col min="4" max="4" width="16.421875" style="0" customWidth="1"/>
    <col min="5" max="5" width="16.140625" style="0" customWidth="1"/>
    <col min="6" max="6" width="16.7109375" style="0" customWidth="1"/>
    <col min="7" max="7" width="16.57421875" style="0" customWidth="1"/>
    <col min="8" max="8" width="17.7109375" style="0" customWidth="1"/>
  </cols>
  <sheetData>
    <row r="1" spans="1:17" ht="23.25">
      <c r="A1" s="196" t="s">
        <v>300</v>
      </c>
      <c r="B1" s="196"/>
      <c r="C1" s="196"/>
      <c r="D1" s="196"/>
      <c r="E1" s="196"/>
      <c r="F1" s="196"/>
      <c r="G1" s="196"/>
      <c r="H1" s="196"/>
      <c r="I1" s="17"/>
      <c r="J1" s="17"/>
      <c r="K1" s="17"/>
      <c r="L1" s="17"/>
      <c r="M1" s="17"/>
      <c r="N1" s="17"/>
      <c r="O1" s="17"/>
      <c r="P1" s="101"/>
      <c r="Q1" s="101"/>
    </row>
    <row r="2" spans="1:17" ht="23.25">
      <c r="A2" s="196" t="s">
        <v>145</v>
      </c>
      <c r="B2" s="196"/>
      <c r="C2" s="196"/>
      <c r="D2" s="196"/>
      <c r="E2" s="196"/>
      <c r="F2" s="196"/>
      <c r="G2" s="196"/>
      <c r="H2" s="196"/>
      <c r="I2" s="17"/>
      <c r="J2" s="17"/>
      <c r="K2" s="17"/>
      <c r="L2" s="17"/>
      <c r="M2" s="17"/>
      <c r="N2" s="17"/>
      <c r="O2" s="17"/>
      <c r="P2" s="101"/>
      <c r="Q2" s="101"/>
    </row>
    <row r="3" spans="1:17" ht="23.25">
      <c r="A3" s="194" t="s">
        <v>359</v>
      </c>
      <c r="B3" s="194"/>
      <c r="C3" s="194"/>
      <c r="D3" s="194"/>
      <c r="E3" s="194"/>
      <c r="F3" s="194"/>
      <c r="G3" s="194"/>
      <c r="H3" s="194"/>
      <c r="I3" s="17"/>
      <c r="J3" s="17"/>
      <c r="K3" s="17"/>
      <c r="L3" s="17"/>
      <c r="M3" s="17"/>
      <c r="N3" s="17"/>
      <c r="O3" s="17"/>
      <c r="P3" s="101"/>
      <c r="Q3" s="101"/>
    </row>
    <row r="4" spans="1:17" ht="23.25">
      <c r="A4" s="74" t="s">
        <v>127</v>
      </c>
      <c r="B4" s="74" t="s">
        <v>108</v>
      </c>
      <c r="C4" s="74" t="s">
        <v>105</v>
      </c>
      <c r="D4" s="74" t="s">
        <v>128</v>
      </c>
      <c r="E4" s="74" t="s">
        <v>130</v>
      </c>
      <c r="F4" s="74"/>
      <c r="G4" s="74" t="s">
        <v>150</v>
      </c>
      <c r="H4" s="74" t="s">
        <v>0</v>
      </c>
      <c r="I4" s="17"/>
      <c r="J4" s="17"/>
      <c r="K4" s="17"/>
      <c r="L4" s="17"/>
      <c r="M4" s="17"/>
      <c r="N4" s="17"/>
      <c r="O4" s="17"/>
      <c r="P4" s="101"/>
      <c r="Q4" s="101"/>
    </row>
    <row r="5" spans="1:17" ht="23.25">
      <c r="A5" s="82"/>
      <c r="B5" s="82"/>
      <c r="C5" s="82"/>
      <c r="D5" s="82"/>
      <c r="E5" s="82" t="s">
        <v>147</v>
      </c>
      <c r="F5" s="82" t="s">
        <v>149</v>
      </c>
      <c r="G5" s="82" t="s">
        <v>152</v>
      </c>
      <c r="H5" s="82"/>
      <c r="I5" s="17"/>
      <c r="J5" s="17"/>
      <c r="K5" s="17"/>
      <c r="L5" s="17"/>
      <c r="M5" s="17"/>
      <c r="N5" s="17"/>
      <c r="O5" s="17"/>
      <c r="P5" s="101"/>
      <c r="Q5" s="101"/>
    </row>
    <row r="6" spans="1:17" ht="23.25">
      <c r="A6" s="75"/>
      <c r="B6" s="75"/>
      <c r="C6" s="75"/>
      <c r="D6" s="75"/>
      <c r="E6" s="75" t="s">
        <v>148</v>
      </c>
      <c r="F6" s="75"/>
      <c r="G6" s="75" t="s">
        <v>151</v>
      </c>
      <c r="H6" s="75"/>
      <c r="I6" s="17"/>
      <c r="J6" s="17"/>
      <c r="K6" s="17"/>
      <c r="L6" s="17"/>
      <c r="M6" s="17"/>
      <c r="N6" s="17"/>
      <c r="O6" s="17"/>
      <c r="P6" s="101"/>
      <c r="Q6" s="101"/>
    </row>
    <row r="7" spans="1:17" ht="23.25">
      <c r="A7" s="73" t="s">
        <v>134</v>
      </c>
      <c r="B7" s="79" t="s">
        <v>64</v>
      </c>
      <c r="C7" s="155"/>
      <c r="D7" s="102"/>
      <c r="E7" s="97"/>
      <c r="F7" s="97"/>
      <c r="G7" s="97"/>
      <c r="H7" s="97"/>
      <c r="I7" s="17"/>
      <c r="J7" s="17"/>
      <c r="K7" s="17"/>
      <c r="L7" s="17"/>
      <c r="M7" s="17"/>
      <c r="N7" s="17"/>
      <c r="O7" s="17"/>
      <c r="P7" s="101"/>
      <c r="Q7" s="101"/>
    </row>
    <row r="8" spans="1:17" ht="23.25">
      <c r="A8" s="73"/>
      <c r="B8" s="79" t="s">
        <v>139</v>
      </c>
      <c r="C8" s="154"/>
      <c r="D8" s="19"/>
      <c r="E8" s="15"/>
      <c r="F8" s="15"/>
      <c r="G8" s="15"/>
      <c r="H8" s="15"/>
      <c r="I8" s="17"/>
      <c r="J8" s="17"/>
      <c r="K8" s="17"/>
      <c r="L8" s="17"/>
      <c r="M8" s="17"/>
      <c r="N8" s="17"/>
      <c r="O8" s="17"/>
      <c r="P8" s="101"/>
      <c r="Q8" s="101"/>
    </row>
    <row r="9" spans="1:17" ht="23.25">
      <c r="A9" s="73" t="s">
        <v>135</v>
      </c>
      <c r="B9" s="79" t="s">
        <v>140</v>
      </c>
      <c r="C9" s="154"/>
      <c r="D9" s="19"/>
      <c r="E9" s="15"/>
      <c r="F9" s="15"/>
      <c r="G9" s="15"/>
      <c r="H9" s="15"/>
      <c r="I9" s="17"/>
      <c r="J9" s="17"/>
      <c r="K9" s="17"/>
      <c r="L9" s="17"/>
      <c r="M9" s="17"/>
      <c r="N9" s="17"/>
      <c r="O9" s="17"/>
      <c r="P9" s="101"/>
      <c r="Q9" s="101"/>
    </row>
    <row r="10" spans="1:17" ht="23.25">
      <c r="A10" s="73"/>
      <c r="B10" s="79" t="s">
        <v>69</v>
      </c>
      <c r="C10" s="154" t="s">
        <v>129</v>
      </c>
      <c r="D10" s="19">
        <v>129800</v>
      </c>
      <c r="E10" s="15">
        <v>0</v>
      </c>
      <c r="F10" s="15">
        <v>0</v>
      </c>
      <c r="G10" s="15">
        <v>81100.58</v>
      </c>
      <c r="H10" s="15">
        <f>SUM(E10:G10)</f>
        <v>81100.58</v>
      </c>
      <c r="I10" s="17"/>
      <c r="J10" s="17"/>
      <c r="K10" s="17"/>
      <c r="L10" s="17"/>
      <c r="M10" s="17"/>
      <c r="N10" s="17"/>
      <c r="O10" s="17"/>
      <c r="P10" s="101"/>
      <c r="Q10" s="101"/>
    </row>
    <row r="11" spans="1:17" ht="23.25">
      <c r="A11" s="73"/>
      <c r="B11" s="79" t="s">
        <v>70</v>
      </c>
      <c r="C11" s="154"/>
      <c r="D11" s="19">
        <v>50000</v>
      </c>
      <c r="E11" s="15"/>
      <c r="F11" s="15"/>
      <c r="G11" s="15">
        <v>50000</v>
      </c>
      <c r="H11" s="15">
        <f>SUM(E11:G11)</f>
        <v>50000</v>
      </c>
      <c r="I11" s="17"/>
      <c r="J11" s="17"/>
      <c r="K11" s="17"/>
      <c r="L11" s="17"/>
      <c r="M11" s="17"/>
      <c r="N11" s="17"/>
      <c r="O11" s="17"/>
      <c r="P11" s="101"/>
      <c r="Q11" s="101"/>
    </row>
    <row r="12" spans="1:17" ht="23.25">
      <c r="A12" s="73"/>
      <c r="B12" s="79" t="s">
        <v>42</v>
      </c>
      <c r="C12" s="154"/>
      <c r="D12" s="19"/>
      <c r="E12" s="15"/>
      <c r="F12" s="15"/>
      <c r="G12" s="15"/>
      <c r="H12" s="15"/>
      <c r="I12" s="17"/>
      <c r="J12" s="17"/>
      <c r="K12" s="17"/>
      <c r="L12" s="17"/>
      <c r="M12" s="17"/>
      <c r="N12" s="17"/>
      <c r="O12" s="17"/>
      <c r="P12" s="101"/>
      <c r="Q12" s="101"/>
    </row>
    <row r="13" spans="1:17" ht="23.25">
      <c r="A13" s="73" t="s">
        <v>136</v>
      </c>
      <c r="B13" s="79" t="s">
        <v>141</v>
      </c>
      <c r="C13" s="154"/>
      <c r="D13" s="19"/>
      <c r="E13" s="15"/>
      <c r="F13" s="15"/>
      <c r="G13" s="15"/>
      <c r="H13" s="15"/>
      <c r="I13" s="17"/>
      <c r="J13" s="17"/>
      <c r="K13" s="17"/>
      <c r="L13" s="17"/>
      <c r="M13" s="17"/>
      <c r="N13" s="17"/>
      <c r="O13" s="17"/>
      <c r="P13" s="101"/>
      <c r="Q13" s="101"/>
    </row>
    <row r="14" spans="1:17" ht="23.25">
      <c r="A14" s="73"/>
      <c r="B14" s="79" t="s">
        <v>142</v>
      </c>
      <c r="C14" s="154"/>
      <c r="D14" s="19"/>
      <c r="E14" s="15"/>
      <c r="F14" s="15"/>
      <c r="G14" s="15"/>
      <c r="H14" s="15"/>
      <c r="I14" s="17"/>
      <c r="J14" s="17"/>
      <c r="K14" s="17"/>
      <c r="L14" s="17"/>
      <c r="M14" s="17"/>
      <c r="N14" s="17"/>
      <c r="O14" s="17"/>
      <c r="P14" s="101"/>
      <c r="Q14" s="101"/>
    </row>
    <row r="15" spans="1:17" ht="23.25">
      <c r="A15" s="73" t="s">
        <v>137</v>
      </c>
      <c r="B15" s="79" t="s">
        <v>143</v>
      </c>
      <c r="C15" s="154"/>
      <c r="D15" s="19"/>
      <c r="E15" s="19"/>
      <c r="F15" s="15"/>
      <c r="G15" s="15"/>
      <c r="H15" s="15"/>
      <c r="I15" s="17"/>
      <c r="J15" s="17"/>
      <c r="K15" s="17"/>
      <c r="L15" s="17"/>
      <c r="M15" s="17"/>
      <c r="N15" s="17"/>
      <c r="O15" s="17"/>
      <c r="P15" s="101"/>
      <c r="Q15" s="101"/>
    </row>
    <row r="16" spans="1:17" ht="23.25">
      <c r="A16" s="73" t="s">
        <v>138</v>
      </c>
      <c r="B16" s="79" t="s">
        <v>144</v>
      </c>
      <c r="C16" s="154"/>
      <c r="D16" s="19"/>
      <c r="E16" s="15"/>
      <c r="F16" s="15"/>
      <c r="G16" s="15"/>
      <c r="H16" s="15"/>
      <c r="I16" s="17"/>
      <c r="J16" s="17"/>
      <c r="K16" s="17"/>
      <c r="L16" s="17"/>
      <c r="M16" s="17"/>
      <c r="N16" s="17"/>
      <c r="O16" s="17"/>
      <c r="P16" s="101"/>
      <c r="Q16" s="101"/>
    </row>
    <row r="17" spans="1:17" ht="23.25">
      <c r="A17" s="73"/>
      <c r="B17" s="79"/>
      <c r="C17" s="156"/>
      <c r="D17" s="19"/>
      <c r="E17" s="15"/>
      <c r="F17" s="15"/>
      <c r="G17" s="15"/>
      <c r="H17" s="15"/>
      <c r="I17" s="17"/>
      <c r="J17" s="17"/>
      <c r="K17" s="17"/>
      <c r="L17" s="17"/>
      <c r="M17" s="17"/>
      <c r="N17" s="17"/>
      <c r="O17" s="17"/>
      <c r="P17" s="101"/>
      <c r="Q17" s="101"/>
    </row>
    <row r="18" spans="1:17" ht="23.25">
      <c r="A18" s="190" t="s">
        <v>0</v>
      </c>
      <c r="B18" s="191"/>
      <c r="C18" s="195"/>
      <c r="D18" s="84">
        <f>SUM(D7:D17)</f>
        <v>179800</v>
      </c>
      <c r="E18" s="84">
        <f>SUM(E7:E17)</f>
        <v>0</v>
      </c>
      <c r="F18" s="84">
        <f>SUM(F7:F17)</f>
        <v>0</v>
      </c>
      <c r="G18" s="84">
        <f>SUM(G7:G17)</f>
        <v>131100.58000000002</v>
      </c>
      <c r="H18" s="84">
        <f>SUM(H7:H17)</f>
        <v>131100.58000000002</v>
      </c>
      <c r="I18" s="17"/>
      <c r="J18" s="17"/>
      <c r="K18" s="17"/>
      <c r="L18" s="17"/>
      <c r="M18" s="17"/>
      <c r="N18" s="17"/>
      <c r="O18" s="17"/>
      <c r="P18" s="101"/>
      <c r="Q18" s="101"/>
    </row>
    <row r="19" spans="1:17" ht="23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01"/>
      <c r="Q19" s="101"/>
    </row>
    <row r="20" spans="1:17" ht="23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01"/>
      <c r="Q20" s="101"/>
    </row>
    <row r="21" spans="1:17" ht="23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01"/>
      <c r="Q21" s="101"/>
    </row>
    <row r="22" spans="1:17" ht="23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01"/>
      <c r="Q22" s="101"/>
    </row>
    <row r="23" spans="1:17" ht="23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01"/>
      <c r="Q23" s="101"/>
    </row>
    <row r="24" spans="1:17" ht="23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01"/>
      <c r="Q24" s="101"/>
    </row>
    <row r="25" spans="1:17" ht="23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01"/>
      <c r="Q25" s="101"/>
    </row>
    <row r="26" spans="1:17" ht="23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01"/>
      <c r="Q26" s="101"/>
    </row>
    <row r="27" spans="1:17" ht="23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01"/>
      <c r="Q27" s="101"/>
    </row>
    <row r="28" spans="1:17" ht="21.75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</row>
    <row r="29" spans="1:17" ht="21.75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</row>
    <row r="30" spans="1:17" ht="21.75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</row>
    <row r="31" spans="1:17" ht="21.75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</row>
    <row r="32" spans="1:17" ht="21.75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</row>
    <row r="33" spans="1:17" ht="21.75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</row>
    <row r="34" spans="1:17" ht="21.75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</row>
    <row r="35" spans="1:17" ht="21.75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</row>
    <row r="36" spans="1:17" ht="21.75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</row>
    <row r="37" spans="1:17" ht="21.75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</row>
    <row r="38" spans="1:17" ht="21.75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</row>
    <row r="39" spans="1:17" ht="21.75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</row>
    <row r="40" spans="1:17" ht="21.75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</row>
    <row r="41" spans="1:17" ht="21.75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</row>
    <row r="42" spans="1:17" ht="21.75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</row>
    <row r="43" spans="1:17" ht="21.75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</row>
    <row r="44" spans="1:17" ht="21.75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</row>
    <row r="45" spans="1:17" ht="21.75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</row>
    <row r="46" spans="1:17" ht="21.75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</row>
    <row r="47" spans="1:17" ht="21.75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</row>
    <row r="48" spans="1:17" ht="21.75">
      <c r="A48" s="101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</row>
    <row r="49" spans="1:17" ht="21.75">
      <c r="A49" s="101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</row>
    <row r="50" spans="1:17" ht="21.75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</row>
    <row r="51" spans="1:17" ht="21.75">
      <c r="A51" s="101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</row>
    <row r="52" spans="1:17" ht="21.75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</row>
    <row r="53" spans="1:17" ht="21.75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</row>
    <row r="54" spans="1:17" ht="21.75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</row>
    <row r="55" spans="1:17" ht="21.75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</row>
    <row r="56" spans="1:17" ht="21.75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</row>
    <row r="57" spans="1:17" ht="21.75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</row>
    <row r="58" spans="1:17" ht="21.75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</row>
  </sheetData>
  <mergeCells count="4">
    <mergeCell ref="A18:C18"/>
    <mergeCell ref="A1:H1"/>
    <mergeCell ref="A2:H2"/>
    <mergeCell ref="A3:H3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>
    <tabColor indexed="13"/>
  </sheetPr>
  <dimension ref="A1:R58"/>
  <sheetViews>
    <sheetView workbookViewId="0" topLeftCell="C2">
      <selection activeCell="A1" sqref="A1:I18"/>
    </sheetView>
  </sheetViews>
  <sheetFormatPr defaultColWidth="9.140625" defaultRowHeight="21.75"/>
  <cols>
    <col min="1" max="1" width="13.28125" style="0" customWidth="1"/>
    <col min="2" max="2" width="20.57421875" style="0" customWidth="1"/>
    <col min="3" max="3" width="15.8515625" style="0" customWidth="1"/>
    <col min="4" max="4" width="16.00390625" style="0" customWidth="1"/>
    <col min="5" max="5" width="16.140625" style="0" customWidth="1"/>
    <col min="6" max="7" width="15.8515625" style="0" customWidth="1"/>
    <col min="8" max="8" width="15.7109375" style="0" customWidth="1"/>
    <col min="9" max="9" width="16.421875" style="0" customWidth="1"/>
  </cols>
  <sheetData>
    <row r="1" spans="1:18" ht="23.25">
      <c r="A1" s="196" t="s">
        <v>300</v>
      </c>
      <c r="B1" s="196"/>
      <c r="C1" s="196"/>
      <c r="D1" s="196"/>
      <c r="E1" s="196"/>
      <c r="F1" s="196"/>
      <c r="G1" s="196"/>
      <c r="H1" s="196"/>
      <c r="I1" s="196"/>
      <c r="J1" s="17"/>
      <c r="K1" s="17"/>
      <c r="L1" s="17"/>
      <c r="M1" s="17"/>
      <c r="N1" s="17"/>
      <c r="O1" s="17"/>
      <c r="P1" s="17"/>
      <c r="Q1" s="101"/>
      <c r="R1" s="101"/>
    </row>
    <row r="2" spans="1:18" ht="23.25">
      <c r="A2" s="196" t="s">
        <v>153</v>
      </c>
      <c r="B2" s="196"/>
      <c r="C2" s="196"/>
      <c r="D2" s="196"/>
      <c r="E2" s="196"/>
      <c r="F2" s="196"/>
      <c r="G2" s="196"/>
      <c r="H2" s="196"/>
      <c r="I2" s="196"/>
      <c r="J2" s="17"/>
      <c r="K2" s="17"/>
      <c r="L2" s="17"/>
      <c r="M2" s="17"/>
      <c r="N2" s="17"/>
      <c r="O2" s="17"/>
      <c r="P2" s="17"/>
      <c r="Q2" s="101"/>
      <c r="R2" s="101"/>
    </row>
    <row r="3" spans="1:18" ht="23.25">
      <c r="A3" s="194" t="s">
        <v>359</v>
      </c>
      <c r="B3" s="194"/>
      <c r="C3" s="194"/>
      <c r="D3" s="194"/>
      <c r="E3" s="194"/>
      <c r="F3" s="194"/>
      <c r="G3" s="194"/>
      <c r="H3" s="194"/>
      <c r="I3" s="194"/>
      <c r="J3" s="17"/>
      <c r="K3" s="17"/>
      <c r="L3" s="17"/>
      <c r="M3" s="17"/>
      <c r="N3" s="17"/>
      <c r="O3" s="17"/>
      <c r="P3" s="17"/>
      <c r="Q3" s="101"/>
      <c r="R3" s="101"/>
    </row>
    <row r="4" spans="1:18" ht="23.25">
      <c r="A4" s="74" t="s">
        <v>127</v>
      </c>
      <c r="B4" s="74" t="s">
        <v>108</v>
      </c>
      <c r="C4" s="74" t="s">
        <v>105</v>
      </c>
      <c r="D4" s="74" t="s">
        <v>128</v>
      </c>
      <c r="E4" s="74" t="s">
        <v>130</v>
      </c>
      <c r="F4" s="74" t="s">
        <v>155</v>
      </c>
      <c r="G4" s="74" t="s">
        <v>157</v>
      </c>
      <c r="H4" s="74" t="s">
        <v>159</v>
      </c>
      <c r="I4" s="74" t="s">
        <v>0</v>
      </c>
      <c r="J4" s="17"/>
      <c r="K4" s="17"/>
      <c r="L4" s="17"/>
      <c r="M4" s="17"/>
      <c r="N4" s="17"/>
      <c r="O4" s="17"/>
      <c r="P4" s="17"/>
      <c r="Q4" s="101"/>
      <c r="R4" s="101"/>
    </row>
    <row r="5" spans="1:18" ht="23.25">
      <c r="A5" s="82"/>
      <c r="B5" s="82"/>
      <c r="C5" s="82"/>
      <c r="D5" s="82"/>
      <c r="E5" s="82" t="s">
        <v>154</v>
      </c>
      <c r="F5" s="82" t="s">
        <v>156</v>
      </c>
      <c r="G5" s="82" t="s">
        <v>158</v>
      </c>
      <c r="H5" s="82" t="s">
        <v>160</v>
      </c>
      <c r="I5" s="82"/>
      <c r="J5" s="17"/>
      <c r="K5" s="17"/>
      <c r="L5" s="17"/>
      <c r="M5" s="17"/>
      <c r="N5" s="17"/>
      <c r="O5" s="17"/>
      <c r="P5" s="17"/>
      <c r="Q5" s="101"/>
      <c r="R5" s="101"/>
    </row>
    <row r="6" spans="1:18" ht="23.25">
      <c r="A6" s="75"/>
      <c r="B6" s="75"/>
      <c r="C6" s="75"/>
      <c r="D6" s="75"/>
      <c r="E6" s="75"/>
      <c r="F6" s="75" t="s">
        <v>114</v>
      </c>
      <c r="G6" s="75"/>
      <c r="H6" s="75"/>
      <c r="I6" s="75"/>
      <c r="J6" s="17"/>
      <c r="K6" s="17"/>
      <c r="L6" s="17"/>
      <c r="M6" s="17"/>
      <c r="N6" s="17"/>
      <c r="O6" s="17"/>
      <c r="P6" s="17"/>
      <c r="Q6" s="101"/>
      <c r="R6" s="101"/>
    </row>
    <row r="7" spans="1:18" ht="23.25">
      <c r="A7" s="73" t="s">
        <v>134</v>
      </c>
      <c r="B7" s="79" t="s">
        <v>64</v>
      </c>
      <c r="C7" s="155"/>
      <c r="D7" s="102"/>
      <c r="E7" s="97"/>
      <c r="F7" s="97"/>
      <c r="G7" s="97"/>
      <c r="H7" s="97"/>
      <c r="I7" s="97"/>
      <c r="J7" s="17"/>
      <c r="K7" s="17"/>
      <c r="L7" s="17"/>
      <c r="M7" s="17"/>
      <c r="N7" s="17"/>
      <c r="O7" s="17"/>
      <c r="P7" s="17"/>
      <c r="Q7" s="101"/>
      <c r="R7" s="101"/>
    </row>
    <row r="8" spans="1:18" ht="23.25">
      <c r="A8" s="73"/>
      <c r="B8" s="79" t="s">
        <v>139</v>
      </c>
      <c r="C8" s="154" t="s">
        <v>129</v>
      </c>
      <c r="D8" s="19">
        <v>2439906</v>
      </c>
      <c r="E8" s="15">
        <v>2020875.48</v>
      </c>
      <c r="F8" s="15"/>
      <c r="G8" s="15"/>
      <c r="H8" s="15"/>
      <c r="I8" s="15">
        <f aca="true" t="shared" si="0" ref="I8:I13">SUM(E8:H8)</f>
        <v>2020875.48</v>
      </c>
      <c r="J8" s="17"/>
      <c r="K8" s="17"/>
      <c r="L8" s="17"/>
      <c r="M8" s="17"/>
      <c r="N8" s="17"/>
      <c r="O8" s="17"/>
      <c r="P8" s="17"/>
      <c r="Q8" s="101"/>
      <c r="R8" s="101"/>
    </row>
    <row r="9" spans="1:18" ht="23.25">
      <c r="A9" s="73" t="s">
        <v>135</v>
      </c>
      <c r="B9" s="79" t="s">
        <v>140</v>
      </c>
      <c r="C9" s="154" t="s">
        <v>129</v>
      </c>
      <c r="D9" s="19">
        <v>30000</v>
      </c>
      <c r="E9" s="15">
        <v>10800</v>
      </c>
      <c r="F9" s="15"/>
      <c r="G9" s="15"/>
      <c r="H9" s="15"/>
      <c r="I9" s="15">
        <f t="shared" si="0"/>
        <v>10800</v>
      </c>
      <c r="J9" s="17"/>
      <c r="K9" s="17"/>
      <c r="L9" s="17"/>
      <c r="M9" s="17"/>
      <c r="N9" s="17"/>
      <c r="O9" s="17"/>
      <c r="P9" s="17"/>
      <c r="Q9" s="101"/>
      <c r="R9" s="101"/>
    </row>
    <row r="10" spans="1:18" ht="23.25">
      <c r="A10" s="73"/>
      <c r="B10" s="79" t="s">
        <v>69</v>
      </c>
      <c r="C10" s="154" t="s">
        <v>129</v>
      </c>
      <c r="D10" s="19">
        <v>1583200</v>
      </c>
      <c r="E10" s="15">
        <v>326561.48</v>
      </c>
      <c r="F10" s="15">
        <v>1077760</v>
      </c>
      <c r="G10" s="15"/>
      <c r="H10" s="15"/>
      <c r="I10" s="15">
        <f t="shared" si="0"/>
        <v>1404321.48</v>
      </c>
      <c r="J10" s="17"/>
      <c r="K10" s="17"/>
      <c r="L10" s="17"/>
      <c r="M10" s="17"/>
      <c r="N10" s="17"/>
      <c r="O10" s="17"/>
      <c r="P10" s="17"/>
      <c r="Q10" s="101"/>
      <c r="R10" s="101"/>
    </row>
    <row r="11" spans="1:18" ht="23.25">
      <c r="A11" s="73"/>
      <c r="B11" s="79" t="s">
        <v>70</v>
      </c>
      <c r="C11" s="154" t="s">
        <v>129</v>
      </c>
      <c r="D11" s="19">
        <v>1139625</v>
      </c>
      <c r="E11" s="15">
        <v>102049</v>
      </c>
      <c r="F11" s="15">
        <v>891252.6</v>
      </c>
      <c r="G11" s="15"/>
      <c r="H11" s="15"/>
      <c r="I11" s="15">
        <f t="shared" si="0"/>
        <v>993301.6</v>
      </c>
      <c r="J11" s="17"/>
      <c r="K11" s="17"/>
      <c r="L11" s="17"/>
      <c r="M11" s="17"/>
      <c r="N11" s="17"/>
      <c r="O11" s="17"/>
      <c r="P11" s="17"/>
      <c r="Q11" s="101"/>
      <c r="R11" s="101"/>
    </row>
    <row r="12" spans="1:18" ht="23.25">
      <c r="A12" s="73"/>
      <c r="B12" s="79" t="s">
        <v>42</v>
      </c>
      <c r="C12" s="154" t="s">
        <v>129</v>
      </c>
      <c r="D12" s="19">
        <v>65000</v>
      </c>
      <c r="E12" s="15">
        <v>40263.18</v>
      </c>
      <c r="F12" s="15"/>
      <c r="G12" s="15"/>
      <c r="H12" s="15"/>
      <c r="I12" s="15">
        <f t="shared" si="0"/>
        <v>40263.18</v>
      </c>
      <c r="J12" s="17"/>
      <c r="K12" s="17"/>
      <c r="L12" s="17"/>
      <c r="M12" s="17"/>
      <c r="N12" s="17"/>
      <c r="O12" s="17"/>
      <c r="P12" s="17"/>
      <c r="Q12" s="101"/>
      <c r="R12" s="101"/>
    </row>
    <row r="13" spans="1:18" ht="23.25">
      <c r="A13" s="73" t="s">
        <v>136</v>
      </c>
      <c r="B13" s="79" t="s">
        <v>141</v>
      </c>
      <c r="C13" s="154" t="s">
        <v>129</v>
      </c>
      <c r="D13" s="19"/>
      <c r="E13" s="15"/>
      <c r="F13" s="15"/>
      <c r="G13" s="15"/>
      <c r="H13" s="15"/>
      <c r="I13" s="15">
        <f t="shared" si="0"/>
        <v>0</v>
      </c>
      <c r="J13" s="17"/>
      <c r="K13" s="17"/>
      <c r="L13" s="17"/>
      <c r="M13" s="17"/>
      <c r="N13" s="17"/>
      <c r="O13" s="17"/>
      <c r="P13" s="17"/>
      <c r="Q13" s="101"/>
      <c r="R13" s="101"/>
    </row>
    <row r="14" spans="1:18" ht="23.25">
      <c r="A14" s="73"/>
      <c r="B14" s="79" t="s">
        <v>142</v>
      </c>
      <c r="C14" s="154" t="s">
        <v>129</v>
      </c>
      <c r="D14" s="19"/>
      <c r="E14" s="15"/>
      <c r="F14" s="15"/>
      <c r="G14" s="15"/>
      <c r="H14" s="15"/>
      <c r="I14" s="15"/>
      <c r="J14" s="17"/>
      <c r="K14" s="17"/>
      <c r="L14" s="17"/>
      <c r="M14" s="17"/>
      <c r="N14" s="17"/>
      <c r="O14" s="17"/>
      <c r="P14" s="17"/>
      <c r="Q14" s="101"/>
      <c r="R14" s="101"/>
    </row>
    <row r="15" spans="1:18" ht="23.25">
      <c r="A15" s="73" t="s">
        <v>137</v>
      </c>
      <c r="B15" s="79" t="s">
        <v>143</v>
      </c>
      <c r="C15" s="154" t="s">
        <v>129</v>
      </c>
      <c r="D15" s="19"/>
      <c r="E15" s="15"/>
      <c r="F15" s="15"/>
      <c r="G15" s="15"/>
      <c r="H15" s="15"/>
      <c r="I15" s="15"/>
      <c r="J15" s="17"/>
      <c r="K15" s="17"/>
      <c r="L15" s="17"/>
      <c r="M15" s="17"/>
      <c r="N15" s="17"/>
      <c r="O15" s="17"/>
      <c r="P15" s="17"/>
      <c r="Q15" s="101"/>
      <c r="R15" s="101"/>
    </row>
    <row r="16" spans="1:18" ht="23.25">
      <c r="A16" s="73" t="s">
        <v>138</v>
      </c>
      <c r="B16" s="79" t="s">
        <v>144</v>
      </c>
      <c r="C16" s="154" t="s">
        <v>129</v>
      </c>
      <c r="D16" s="19">
        <v>1834000</v>
      </c>
      <c r="E16" s="15"/>
      <c r="F16" s="15">
        <v>1774000</v>
      </c>
      <c r="G16" s="15"/>
      <c r="H16" s="15"/>
      <c r="I16" s="15">
        <f>SUM(E16:H16)</f>
        <v>1774000</v>
      </c>
      <c r="J16" s="17"/>
      <c r="K16" s="17"/>
      <c r="L16" s="17"/>
      <c r="M16" s="17"/>
      <c r="N16" s="17"/>
      <c r="O16" s="17"/>
      <c r="P16" s="17"/>
      <c r="Q16" s="101"/>
      <c r="R16" s="101"/>
    </row>
    <row r="17" spans="1:18" ht="23.25">
      <c r="A17" s="73"/>
      <c r="B17" s="79"/>
      <c r="C17" s="156"/>
      <c r="D17" s="19"/>
      <c r="E17" s="15"/>
      <c r="F17" s="15"/>
      <c r="G17" s="15"/>
      <c r="H17" s="15"/>
      <c r="I17" s="15"/>
      <c r="J17" s="17"/>
      <c r="K17" s="17"/>
      <c r="L17" s="17"/>
      <c r="M17" s="17"/>
      <c r="N17" s="17"/>
      <c r="O17" s="17"/>
      <c r="P17" s="17"/>
      <c r="Q17" s="101"/>
      <c r="R17" s="101"/>
    </row>
    <row r="18" spans="1:18" ht="23.25">
      <c r="A18" s="190" t="s">
        <v>0</v>
      </c>
      <c r="B18" s="191"/>
      <c r="C18" s="195"/>
      <c r="D18" s="84">
        <f aca="true" t="shared" si="1" ref="D18:I18">SUM(D7:D17)</f>
        <v>7091731</v>
      </c>
      <c r="E18" s="84">
        <f t="shared" si="1"/>
        <v>2500549.14</v>
      </c>
      <c r="F18" s="84">
        <f t="shared" si="1"/>
        <v>3743012.6</v>
      </c>
      <c r="G18" s="84">
        <f t="shared" si="1"/>
        <v>0</v>
      </c>
      <c r="H18" s="84">
        <f t="shared" si="1"/>
        <v>0</v>
      </c>
      <c r="I18" s="84">
        <f t="shared" si="1"/>
        <v>6243561.739999999</v>
      </c>
      <c r="J18" s="17"/>
      <c r="K18" s="17"/>
      <c r="L18" s="17"/>
      <c r="M18" s="17"/>
      <c r="N18" s="17"/>
      <c r="O18" s="17"/>
      <c r="P18" s="17"/>
      <c r="Q18" s="101"/>
      <c r="R18" s="101"/>
    </row>
    <row r="19" spans="1:18" ht="23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01"/>
      <c r="R19" s="101"/>
    </row>
    <row r="20" spans="1:18" ht="23.25">
      <c r="A20" s="17"/>
      <c r="B20" s="17"/>
      <c r="C20" s="17" t="s">
        <v>18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01"/>
      <c r="R20" s="101"/>
    </row>
    <row r="21" spans="1:18" ht="23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01"/>
      <c r="R21" s="101"/>
    </row>
    <row r="22" spans="1:18" ht="23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01"/>
      <c r="R22" s="101"/>
    </row>
    <row r="23" spans="1:18" ht="23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01"/>
      <c r="R23" s="101"/>
    </row>
    <row r="24" spans="1:18" ht="23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01"/>
      <c r="R24" s="101"/>
    </row>
    <row r="25" spans="1:18" ht="23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01"/>
      <c r="R25" s="101"/>
    </row>
    <row r="26" spans="1:18" ht="23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01"/>
      <c r="R26" s="101"/>
    </row>
    <row r="27" spans="1:18" ht="23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01"/>
      <c r="R27" s="101"/>
    </row>
    <row r="28" spans="1:18" ht="21.75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</row>
    <row r="29" spans="1:18" ht="21.75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</row>
    <row r="30" spans="1:18" ht="21.75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</row>
    <row r="31" spans="1:18" ht="21.75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</row>
    <row r="32" spans="1:18" ht="21.75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</row>
    <row r="33" spans="1:18" ht="21.75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</row>
    <row r="34" spans="1:18" ht="21.75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</row>
    <row r="35" spans="1:18" ht="21.75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</row>
    <row r="36" spans="1:18" ht="21.75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</row>
    <row r="37" spans="1:18" ht="21.75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</row>
    <row r="38" spans="1:18" ht="21.75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</row>
    <row r="39" spans="1:18" ht="21.75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</row>
    <row r="40" spans="1:18" ht="21.75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</row>
    <row r="41" spans="1:18" ht="21.75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</row>
    <row r="42" spans="1:18" ht="21.75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</row>
    <row r="43" spans="1:18" ht="21.75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</row>
    <row r="44" spans="1:18" ht="21.75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</row>
    <row r="45" spans="1:18" ht="21.75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</row>
    <row r="46" spans="1:18" ht="21.75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</row>
    <row r="47" spans="1:18" ht="21.75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</row>
    <row r="48" spans="1:18" ht="21.75">
      <c r="A48" s="101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</row>
    <row r="49" spans="1:18" ht="21.75">
      <c r="A49" s="101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</row>
    <row r="50" spans="1:18" ht="21.75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</row>
    <row r="51" spans="1:18" ht="21.75">
      <c r="A51" s="101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</row>
    <row r="52" spans="1:18" ht="21.75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</row>
    <row r="53" spans="1:18" ht="21.75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</row>
    <row r="54" spans="1:18" ht="21.75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</row>
    <row r="55" spans="1:18" ht="21.75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</row>
    <row r="56" spans="1:18" ht="21.75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</row>
    <row r="57" spans="1:18" ht="21.75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</row>
    <row r="58" spans="1:18" ht="21.75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</row>
  </sheetData>
  <mergeCells count="4">
    <mergeCell ref="A18:C18"/>
    <mergeCell ref="A1:I1"/>
    <mergeCell ref="A2:I2"/>
    <mergeCell ref="A3:I3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>
    <tabColor indexed="13"/>
  </sheetPr>
  <dimension ref="A1:R58"/>
  <sheetViews>
    <sheetView workbookViewId="0" topLeftCell="C7">
      <selection activeCell="A1" sqref="A1:I18"/>
    </sheetView>
  </sheetViews>
  <sheetFormatPr defaultColWidth="9.140625" defaultRowHeight="21.75"/>
  <cols>
    <col min="1" max="1" width="13.28125" style="0" customWidth="1"/>
    <col min="2" max="2" width="20.57421875" style="0" customWidth="1"/>
    <col min="3" max="3" width="15.8515625" style="0" customWidth="1"/>
    <col min="4" max="4" width="16.00390625" style="0" customWidth="1"/>
    <col min="5" max="5" width="16.140625" style="0" customWidth="1"/>
    <col min="6" max="7" width="15.8515625" style="0" customWidth="1"/>
    <col min="8" max="8" width="15.7109375" style="0" customWidth="1"/>
    <col min="9" max="9" width="16.421875" style="0" customWidth="1"/>
  </cols>
  <sheetData>
    <row r="1" spans="1:18" ht="23.25">
      <c r="A1" s="196" t="s">
        <v>302</v>
      </c>
      <c r="B1" s="196"/>
      <c r="C1" s="196"/>
      <c r="D1" s="196"/>
      <c r="E1" s="196"/>
      <c r="F1" s="196"/>
      <c r="G1" s="196"/>
      <c r="H1" s="196"/>
      <c r="I1" s="196"/>
      <c r="J1" s="17"/>
      <c r="K1" s="17"/>
      <c r="L1" s="17"/>
      <c r="M1" s="17"/>
      <c r="N1" s="17"/>
      <c r="O1" s="17"/>
      <c r="P1" s="17"/>
      <c r="Q1" s="101"/>
      <c r="R1" s="101"/>
    </row>
    <row r="2" spans="1:18" ht="23.25">
      <c r="A2" s="196" t="s">
        <v>161</v>
      </c>
      <c r="B2" s="196"/>
      <c r="C2" s="196"/>
      <c r="D2" s="196"/>
      <c r="E2" s="196"/>
      <c r="F2" s="196"/>
      <c r="G2" s="196"/>
      <c r="H2" s="196"/>
      <c r="I2" s="196"/>
      <c r="J2" s="17"/>
      <c r="K2" s="17"/>
      <c r="L2" s="17"/>
      <c r="M2" s="17"/>
      <c r="N2" s="17"/>
      <c r="O2" s="17"/>
      <c r="P2" s="17"/>
      <c r="Q2" s="101"/>
      <c r="R2" s="101"/>
    </row>
    <row r="3" spans="1:18" ht="23.25">
      <c r="A3" s="194" t="s">
        <v>359</v>
      </c>
      <c r="B3" s="194"/>
      <c r="C3" s="194"/>
      <c r="D3" s="194"/>
      <c r="E3" s="194"/>
      <c r="F3" s="194"/>
      <c r="G3" s="194"/>
      <c r="H3" s="194"/>
      <c r="I3" s="194"/>
      <c r="J3" s="17"/>
      <c r="K3" s="17"/>
      <c r="L3" s="17"/>
      <c r="M3" s="17"/>
      <c r="N3" s="17"/>
      <c r="O3" s="17"/>
      <c r="P3" s="17"/>
      <c r="Q3" s="101"/>
      <c r="R3" s="101"/>
    </row>
    <row r="4" spans="1:18" ht="23.25">
      <c r="A4" s="74" t="s">
        <v>127</v>
      </c>
      <c r="B4" s="74" t="s">
        <v>108</v>
      </c>
      <c r="C4" s="74" t="s">
        <v>105</v>
      </c>
      <c r="D4" s="74" t="s">
        <v>128</v>
      </c>
      <c r="E4" s="74" t="s">
        <v>130</v>
      </c>
      <c r="F4" s="74"/>
      <c r="G4" s="74" t="s">
        <v>163</v>
      </c>
      <c r="H4" s="74" t="s">
        <v>166</v>
      </c>
      <c r="I4" s="74" t="s">
        <v>0</v>
      </c>
      <c r="J4" s="17"/>
      <c r="K4" s="17"/>
      <c r="L4" s="17"/>
      <c r="M4" s="17"/>
      <c r="N4" s="17"/>
      <c r="O4" s="17"/>
      <c r="P4" s="17"/>
      <c r="Q4" s="101"/>
      <c r="R4" s="101"/>
    </row>
    <row r="5" spans="1:18" ht="23.25">
      <c r="A5" s="82"/>
      <c r="B5" s="82"/>
      <c r="C5" s="82"/>
      <c r="D5" s="82"/>
      <c r="E5" s="82" t="s">
        <v>167</v>
      </c>
      <c r="F5" s="82" t="s">
        <v>162</v>
      </c>
      <c r="G5" s="82" t="s">
        <v>164</v>
      </c>
      <c r="H5" s="82" t="s">
        <v>9</v>
      </c>
      <c r="I5" s="82"/>
      <c r="J5" s="17"/>
      <c r="K5" s="17"/>
      <c r="L5" s="17"/>
      <c r="M5" s="17"/>
      <c r="N5" s="17"/>
      <c r="O5" s="17"/>
      <c r="P5" s="17"/>
      <c r="Q5" s="101"/>
      <c r="R5" s="101"/>
    </row>
    <row r="6" spans="1:18" ht="23.25">
      <c r="A6" s="75"/>
      <c r="B6" s="75"/>
      <c r="C6" s="75"/>
      <c r="D6" s="75"/>
      <c r="E6" s="75"/>
      <c r="F6" s="75"/>
      <c r="G6" s="75" t="s">
        <v>165</v>
      </c>
      <c r="H6" s="75"/>
      <c r="I6" s="75"/>
      <c r="J6" s="17"/>
      <c r="K6" s="17"/>
      <c r="L6" s="17"/>
      <c r="M6" s="17"/>
      <c r="N6" s="17"/>
      <c r="O6" s="17"/>
      <c r="P6" s="17"/>
      <c r="Q6" s="101"/>
      <c r="R6" s="101"/>
    </row>
    <row r="7" spans="1:18" ht="23.25">
      <c r="A7" s="73" t="s">
        <v>134</v>
      </c>
      <c r="B7" s="79" t="s">
        <v>64</v>
      </c>
      <c r="C7" s="155"/>
      <c r="D7" s="102"/>
      <c r="E7" s="97"/>
      <c r="F7" s="97"/>
      <c r="G7" s="97"/>
      <c r="H7" s="97"/>
      <c r="I7" s="97"/>
      <c r="J7" s="17"/>
      <c r="K7" s="17"/>
      <c r="L7" s="17"/>
      <c r="M7" s="17"/>
      <c r="N7" s="17"/>
      <c r="O7" s="17"/>
      <c r="P7" s="17"/>
      <c r="Q7" s="101"/>
      <c r="R7" s="101"/>
    </row>
    <row r="8" spans="1:18" ht="23.25">
      <c r="A8" s="73"/>
      <c r="B8" s="79" t="s">
        <v>139</v>
      </c>
      <c r="C8" s="154"/>
      <c r="D8" s="19"/>
      <c r="E8" s="15"/>
      <c r="F8" s="15"/>
      <c r="G8" s="15"/>
      <c r="H8" s="15"/>
      <c r="I8" s="15"/>
      <c r="J8" s="17"/>
      <c r="K8" s="17"/>
      <c r="L8" s="17"/>
      <c r="M8" s="17"/>
      <c r="N8" s="17"/>
      <c r="O8" s="17"/>
      <c r="P8" s="17"/>
      <c r="Q8" s="101"/>
      <c r="R8" s="101"/>
    </row>
    <row r="9" spans="1:18" ht="23.25">
      <c r="A9" s="73" t="s">
        <v>135</v>
      </c>
      <c r="B9" s="79" t="s">
        <v>140</v>
      </c>
      <c r="C9" s="154"/>
      <c r="D9" s="19"/>
      <c r="E9" s="15"/>
      <c r="F9" s="15"/>
      <c r="G9" s="15"/>
      <c r="H9" s="15"/>
      <c r="I9" s="15"/>
      <c r="J9" s="17"/>
      <c r="K9" s="17"/>
      <c r="L9" s="17"/>
      <c r="M9" s="17"/>
      <c r="N9" s="17"/>
      <c r="O9" s="17"/>
      <c r="P9" s="17"/>
      <c r="Q9" s="101"/>
      <c r="R9" s="101"/>
    </row>
    <row r="10" spans="1:18" ht="23.25">
      <c r="A10" s="73"/>
      <c r="B10" s="79" t="s">
        <v>69</v>
      </c>
      <c r="C10" s="154" t="s">
        <v>129</v>
      </c>
      <c r="D10" s="19">
        <v>1755200</v>
      </c>
      <c r="E10" s="15">
        <v>1650112.37</v>
      </c>
      <c r="F10" s="15">
        <v>0</v>
      </c>
      <c r="G10" s="15">
        <v>0</v>
      </c>
      <c r="H10" s="15">
        <v>0</v>
      </c>
      <c r="I10" s="15">
        <f>SUM(E10:H10)</f>
        <v>1650112.37</v>
      </c>
      <c r="J10" s="17"/>
      <c r="K10" s="17"/>
      <c r="L10" s="17"/>
      <c r="M10" s="17"/>
      <c r="N10" s="17"/>
      <c r="O10" s="17"/>
      <c r="P10" s="17"/>
      <c r="Q10" s="101"/>
      <c r="R10" s="101"/>
    </row>
    <row r="11" spans="1:18" ht="23.25">
      <c r="A11" s="73"/>
      <c r="B11" s="79" t="s">
        <v>70</v>
      </c>
      <c r="C11" s="154"/>
      <c r="D11" s="19"/>
      <c r="E11" s="15"/>
      <c r="F11" s="15"/>
      <c r="G11" s="15"/>
      <c r="H11" s="15"/>
      <c r="I11" s="15"/>
      <c r="J11" s="17"/>
      <c r="K11" s="17"/>
      <c r="L11" s="17"/>
      <c r="M11" s="17"/>
      <c r="N11" s="17"/>
      <c r="O11" s="17"/>
      <c r="P11" s="17"/>
      <c r="Q11" s="101"/>
      <c r="R11" s="101"/>
    </row>
    <row r="12" spans="1:18" ht="23.25">
      <c r="A12" s="73"/>
      <c r="B12" s="79" t="s">
        <v>42</v>
      </c>
      <c r="C12" s="154"/>
      <c r="D12" s="19"/>
      <c r="E12" s="15"/>
      <c r="F12" s="15"/>
      <c r="G12" s="15"/>
      <c r="H12" s="15"/>
      <c r="I12" s="15"/>
      <c r="J12" s="17"/>
      <c r="K12" s="17"/>
      <c r="L12" s="17"/>
      <c r="M12" s="17"/>
      <c r="N12" s="17"/>
      <c r="O12" s="17"/>
      <c r="P12" s="17"/>
      <c r="Q12" s="101"/>
      <c r="R12" s="101"/>
    </row>
    <row r="13" spans="1:18" ht="23.25">
      <c r="A13" s="73" t="s">
        <v>136</v>
      </c>
      <c r="B13" s="79" t="s">
        <v>141</v>
      </c>
      <c r="C13" s="154"/>
      <c r="D13" s="19"/>
      <c r="E13" s="15"/>
      <c r="F13" s="15"/>
      <c r="G13" s="15"/>
      <c r="H13" s="15"/>
      <c r="I13" s="15"/>
      <c r="J13" s="17"/>
      <c r="K13" s="17"/>
      <c r="L13" s="17"/>
      <c r="M13" s="17"/>
      <c r="N13" s="17"/>
      <c r="O13" s="17"/>
      <c r="P13" s="17"/>
      <c r="Q13" s="101"/>
      <c r="R13" s="101"/>
    </row>
    <row r="14" spans="1:18" ht="23.25">
      <c r="A14" s="73"/>
      <c r="B14" s="79" t="s">
        <v>142</v>
      </c>
      <c r="C14" s="154"/>
      <c r="D14" s="19"/>
      <c r="E14" s="15"/>
      <c r="F14" s="15"/>
      <c r="G14" s="15"/>
      <c r="H14" s="15"/>
      <c r="I14" s="15"/>
      <c r="J14" s="17"/>
      <c r="K14" s="17"/>
      <c r="L14" s="17"/>
      <c r="M14" s="17"/>
      <c r="N14" s="17"/>
      <c r="O14" s="17"/>
      <c r="P14" s="17"/>
      <c r="Q14" s="101"/>
      <c r="R14" s="101"/>
    </row>
    <row r="15" spans="1:18" ht="23.25">
      <c r="A15" s="73" t="s">
        <v>137</v>
      </c>
      <c r="B15" s="79" t="s">
        <v>143</v>
      </c>
      <c r="C15" s="154"/>
      <c r="D15" s="19"/>
      <c r="E15" s="15"/>
      <c r="F15" s="15"/>
      <c r="G15" s="15"/>
      <c r="H15" s="15"/>
      <c r="I15" s="15"/>
      <c r="J15" s="17"/>
      <c r="K15" s="17"/>
      <c r="L15" s="17"/>
      <c r="M15" s="17"/>
      <c r="N15" s="17"/>
      <c r="O15" s="17"/>
      <c r="P15" s="17"/>
      <c r="Q15" s="101"/>
      <c r="R15" s="101"/>
    </row>
    <row r="16" spans="1:18" ht="23.25">
      <c r="A16" s="73" t="s">
        <v>138</v>
      </c>
      <c r="B16" s="79" t="s">
        <v>144</v>
      </c>
      <c r="C16" s="154"/>
      <c r="D16" s="19"/>
      <c r="E16" s="15"/>
      <c r="F16" s="15"/>
      <c r="G16" s="15"/>
      <c r="H16" s="15"/>
      <c r="I16" s="15"/>
      <c r="J16" s="17"/>
      <c r="K16" s="17"/>
      <c r="L16" s="17"/>
      <c r="M16" s="17"/>
      <c r="N16" s="17"/>
      <c r="O16" s="17"/>
      <c r="P16" s="17"/>
      <c r="Q16" s="101"/>
      <c r="R16" s="101"/>
    </row>
    <row r="17" spans="1:18" ht="23.25">
      <c r="A17" s="73"/>
      <c r="B17" s="79"/>
      <c r="C17" s="156"/>
      <c r="D17" s="19"/>
      <c r="E17" s="15"/>
      <c r="F17" s="15"/>
      <c r="G17" s="15"/>
      <c r="H17" s="15"/>
      <c r="I17" s="15"/>
      <c r="J17" s="17"/>
      <c r="K17" s="17"/>
      <c r="L17" s="17"/>
      <c r="M17" s="17"/>
      <c r="N17" s="17"/>
      <c r="O17" s="17"/>
      <c r="P17" s="17"/>
      <c r="Q17" s="101"/>
      <c r="R17" s="101"/>
    </row>
    <row r="18" spans="1:18" ht="23.25">
      <c r="A18" s="190" t="s">
        <v>0</v>
      </c>
      <c r="B18" s="191"/>
      <c r="C18" s="195"/>
      <c r="D18" s="84">
        <f aca="true" t="shared" si="0" ref="D18:I18">SUM(D7:D17)</f>
        <v>1755200</v>
      </c>
      <c r="E18" s="84">
        <f t="shared" si="0"/>
        <v>1650112.37</v>
      </c>
      <c r="F18" s="84">
        <f t="shared" si="0"/>
        <v>0</v>
      </c>
      <c r="G18" s="84">
        <f t="shared" si="0"/>
        <v>0</v>
      </c>
      <c r="H18" s="84">
        <f t="shared" si="0"/>
        <v>0</v>
      </c>
      <c r="I18" s="84">
        <f t="shared" si="0"/>
        <v>1650112.37</v>
      </c>
      <c r="J18" s="17"/>
      <c r="K18" s="17"/>
      <c r="L18" s="17"/>
      <c r="M18" s="17"/>
      <c r="N18" s="17"/>
      <c r="O18" s="17"/>
      <c r="P18" s="17"/>
      <c r="Q18" s="101"/>
      <c r="R18" s="101"/>
    </row>
    <row r="19" spans="1:18" ht="23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01"/>
      <c r="R19" s="101"/>
    </row>
    <row r="20" spans="1:18" ht="23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01"/>
      <c r="R20" s="101"/>
    </row>
    <row r="21" spans="1:18" ht="23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01"/>
      <c r="R21" s="101"/>
    </row>
    <row r="22" spans="1:18" ht="23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01"/>
      <c r="R22" s="101"/>
    </row>
    <row r="23" spans="1:18" ht="23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01"/>
      <c r="R23" s="101"/>
    </row>
    <row r="24" spans="1:18" ht="23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01"/>
      <c r="R24" s="101"/>
    </row>
    <row r="25" spans="1:18" ht="23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01"/>
      <c r="R25" s="101"/>
    </row>
    <row r="26" spans="1:18" ht="23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01"/>
      <c r="R26" s="101"/>
    </row>
    <row r="27" spans="1:18" ht="23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01"/>
      <c r="R27" s="101"/>
    </row>
    <row r="28" spans="1:18" ht="21.75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</row>
    <row r="29" spans="1:18" ht="21.75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</row>
    <row r="30" spans="1:18" ht="21.75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</row>
    <row r="31" spans="1:18" ht="21.75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</row>
    <row r="32" spans="1:18" ht="21.75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</row>
    <row r="33" spans="1:18" ht="21.75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</row>
    <row r="34" spans="1:18" ht="21.75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</row>
    <row r="35" spans="1:18" ht="21.75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</row>
    <row r="36" spans="1:18" ht="21.75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</row>
    <row r="37" spans="1:18" ht="21.75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</row>
    <row r="38" spans="1:18" ht="21.75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</row>
    <row r="39" spans="1:18" ht="21.75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</row>
    <row r="40" spans="1:18" ht="21.75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</row>
    <row r="41" spans="1:18" ht="21.75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</row>
    <row r="42" spans="1:18" ht="21.75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</row>
    <row r="43" spans="1:18" ht="21.75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</row>
    <row r="44" spans="1:18" ht="21.75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</row>
    <row r="45" spans="1:18" ht="21.75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</row>
    <row r="46" spans="1:18" ht="21.75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</row>
    <row r="47" spans="1:18" ht="21.75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</row>
    <row r="48" spans="1:18" ht="21.75">
      <c r="A48" s="101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</row>
    <row r="49" spans="1:18" ht="21.75">
      <c r="A49" s="101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</row>
    <row r="50" spans="1:18" ht="21.75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</row>
    <row r="51" spans="1:18" ht="21.75">
      <c r="A51" s="101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</row>
    <row r="52" spans="1:18" ht="21.75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</row>
    <row r="53" spans="1:18" ht="21.75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</row>
    <row r="54" spans="1:18" ht="21.75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</row>
    <row r="55" spans="1:18" ht="21.75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</row>
    <row r="56" spans="1:18" ht="21.75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</row>
    <row r="57" spans="1:18" ht="21.75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</row>
    <row r="58" spans="1:18" ht="21.75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</row>
  </sheetData>
  <mergeCells count="4">
    <mergeCell ref="A18:C18"/>
    <mergeCell ref="A1:I1"/>
    <mergeCell ref="A2:I2"/>
    <mergeCell ref="A3:I3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>
    <tabColor indexed="13"/>
  </sheetPr>
  <dimension ref="A1:P58"/>
  <sheetViews>
    <sheetView workbookViewId="0" topLeftCell="B7">
      <selection activeCell="A1" sqref="A1:G20"/>
    </sheetView>
  </sheetViews>
  <sheetFormatPr defaultColWidth="9.140625" defaultRowHeight="21.75"/>
  <cols>
    <col min="1" max="1" width="19.421875" style="0" customWidth="1"/>
    <col min="2" max="2" width="28.140625" style="0" customWidth="1"/>
    <col min="3" max="3" width="19.8515625" style="0" customWidth="1"/>
    <col min="4" max="4" width="19.28125" style="0" customWidth="1"/>
    <col min="5" max="5" width="20.28125" style="0" customWidth="1"/>
    <col min="6" max="6" width="17.8515625" style="0" customWidth="1"/>
    <col min="7" max="7" width="18.7109375" style="0" customWidth="1"/>
  </cols>
  <sheetData>
    <row r="1" spans="1:16" ht="23.25">
      <c r="A1" s="196" t="s">
        <v>302</v>
      </c>
      <c r="B1" s="196"/>
      <c r="C1" s="196"/>
      <c r="D1" s="196"/>
      <c r="E1" s="196"/>
      <c r="F1" s="196"/>
      <c r="G1" s="196"/>
      <c r="H1" s="17"/>
      <c r="I1" s="17"/>
      <c r="J1" s="17"/>
      <c r="K1" s="17"/>
      <c r="L1" s="17"/>
      <c r="M1" s="17"/>
      <c r="N1" s="17"/>
      <c r="O1" s="101"/>
      <c r="P1" s="101"/>
    </row>
    <row r="2" spans="1:16" ht="23.25">
      <c r="A2" s="196" t="s">
        <v>168</v>
      </c>
      <c r="B2" s="196"/>
      <c r="C2" s="196"/>
      <c r="D2" s="196"/>
      <c r="E2" s="196"/>
      <c r="F2" s="196"/>
      <c r="G2" s="196"/>
      <c r="H2" s="17"/>
      <c r="I2" s="17"/>
      <c r="J2" s="17"/>
      <c r="K2" s="17"/>
      <c r="L2" s="17"/>
      <c r="M2" s="17"/>
      <c r="N2" s="17"/>
      <c r="O2" s="101"/>
      <c r="P2" s="101"/>
    </row>
    <row r="3" spans="1:16" ht="23.25">
      <c r="A3" s="194" t="s">
        <v>359</v>
      </c>
      <c r="B3" s="194"/>
      <c r="C3" s="194"/>
      <c r="D3" s="194"/>
      <c r="E3" s="194"/>
      <c r="F3" s="194"/>
      <c r="G3" s="194"/>
      <c r="H3" s="17"/>
      <c r="I3" s="17"/>
      <c r="J3" s="17"/>
      <c r="K3" s="17"/>
      <c r="L3" s="17"/>
      <c r="M3" s="17"/>
      <c r="N3" s="17"/>
      <c r="O3" s="101"/>
      <c r="P3" s="101"/>
    </row>
    <row r="4" spans="1:16" ht="23.25">
      <c r="A4" s="74" t="s">
        <v>127</v>
      </c>
      <c r="B4" s="74" t="s">
        <v>108</v>
      </c>
      <c r="C4" s="74" t="s">
        <v>105</v>
      </c>
      <c r="D4" s="74" t="s">
        <v>128</v>
      </c>
      <c r="E4" s="74" t="s">
        <v>130</v>
      </c>
      <c r="F4" s="74" t="s">
        <v>170</v>
      </c>
      <c r="G4" s="74" t="s">
        <v>0</v>
      </c>
      <c r="H4" s="17"/>
      <c r="I4" s="17"/>
      <c r="J4" s="17"/>
      <c r="K4" s="17"/>
      <c r="L4" s="17"/>
      <c r="M4" s="17"/>
      <c r="N4" s="17"/>
      <c r="O4" s="101"/>
      <c r="P4" s="101"/>
    </row>
    <row r="5" spans="1:16" ht="23.25">
      <c r="A5" s="82"/>
      <c r="B5" s="82"/>
      <c r="C5" s="82"/>
      <c r="D5" s="82"/>
      <c r="E5" s="82" t="s">
        <v>169</v>
      </c>
      <c r="F5" s="82" t="s">
        <v>171</v>
      </c>
      <c r="G5" s="82"/>
      <c r="H5" s="17"/>
      <c r="I5" s="17"/>
      <c r="J5" s="17"/>
      <c r="K5" s="17"/>
      <c r="L5" s="17"/>
      <c r="M5" s="17"/>
      <c r="N5" s="17"/>
      <c r="O5" s="101"/>
      <c r="P5" s="101"/>
    </row>
    <row r="6" spans="1:16" ht="23.25">
      <c r="A6" s="75"/>
      <c r="B6" s="75"/>
      <c r="C6" s="75"/>
      <c r="D6" s="75"/>
      <c r="E6" s="75"/>
      <c r="F6" s="75"/>
      <c r="G6" s="75"/>
      <c r="H6" s="17"/>
      <c r="I6" s="17"/>
      <c r="J6" s="17"/>
      <c r="K6" s="17"/>
      <c r="L6" s="17"/>
      <c r="M6" s="17"/>
      <c r="N6" s="17"/>
      <c r="O6" s="101"/>
      <c r="P6" s="101"/>
    </row>
    <row r="7" spans="1:16" ht="23.25">
      <c r="A7" s="73" t="s">
        <v>134</v>
      </c>
      <c r="B7" s="79" t="s">
        <v>64</v>
      </c>
      <c r="C7" s="155"/>
      <c r="D7" s="102"/>
      <c r="E7" s="97"/>
      <c r="F7" s="97"/>
      <c r="G7" s="97"/>
      <c r="H7" s="17"/>
      <c r="I7" s="17"/>
      <c r="J7" s="17"/>
      <c r="K7" s="17"/>
      <c r="L7" s="17"/>
      <c r="M7" s="17"/>
      <c r="N7" s="17"/>
      <c r="O7" s="101"/>
      <c r="P7" s="101"/>
    </row>
    <row r="8" spans="1:16" ht="23.25">
      <c r="A8" s="73"/>
      <c r="B8" s="79" t="s">
        <v>139</v>
      </c>
      <c r="C8" s="154"/>
      <c r="D8" s="19"/>
      <c r="E8" s="15"/>
      <c r="F8" s="15"/>
      <c r="G8" s="15"/>
      <c r="H8" s="17"/>
      <c r="I8" s="17"/>
      <c r="J8" s="17"/>
      <c r="K8" s="17"/>
      <c r="L8" s="17"/>
      <c r="M8" s="17"/>
      <c r="N8" s="17"/>
      <c r="O8" s="101"/>
      <c r="P8" s="101"/>
    </row>
    <row r="9" spans="1:16" ht="23.25">
      <c r="A9" s="73" t="s">
        <v>135</v>
      </c>
      <c r="B9" s="79" t="s">
        <v>140</v>
      </c>
      <c r="C9" s="154"/>
      <c r="D9" s="19"/>
      <c r="E9" s="15"/>
      <c r="F9" s="15"/>
      <c r="G9" s="15"/>
      <c r="H9" s="17"/>
      <c r="I9" s="17"/>
      <c r="J9" s="17"/>
      <c r="K9" s="17"/>
      <c r="L9" s="17"/>
      <c r="M9" s="17"/>
      <c r="N9" s="17"/>
      <c r="O9" s="101"/>
      <c r="P9" s="101"/>
    </row>
    <row r="10" spans="1:16" ht="23.25">
      <c r="A10" s="73"/>
      <c r="B10" s="79" t="s">
        <v>69</v>
      </c>
      <c r="C10" s="154" t="s">
        <v>129</v>
      </c>
      <c r="D10" s="19">
        <v>34000</v>
      </c>
      <c r="E10" s="15">
        <v>0</v>
      </c>
      <c r="F10" s="15">
        <v>0</v>
      </c>
      <c r="G10" s="15">
        <f>SUM(E10:F10)</f>
        <v>0</v>
      </c>
      <c r="H10" s="17"/>
      <c r="I10" s="17"/>
      <c r="J10" s="17"/>
      <c r="K10" s="17"/>
      <c r="L10" s="17"/>
      <c r="M10" s="17"/>
      <c r="N10" s="17"/>
      <c r="O10" s="101"/>
      <c r="P10" s="101"/>
    </row>
    <row r="11" spans="1:16" ht="23.25">
      <c r="A11" s="73"/>
      <c r="B11" s="79" t="s">
        <v>70</v>
      </c>
      <c r="C11" s="154"/>
      <c r="D11" s="19"/>
      <c r="E11" s="15"/>
      <c r="F11" s="15"/>
      <c r="G11" s="15"/>
      <c r="H11" s="17"/>
      <c r="I11" s="17"/>
      <c r="J11" s="17"/>
      <c r="K11" s="17"/>
      <c r="L11" s="17"/>
      <c r="M11" s="17"/>
      <c r="N11" s="17"/>
      <c r="O11" s="101"/>
      <c r="P11" s="101"/>
    </row>
    <row r="12" spans="1:16" ht="23.25">
      <c r="A12" s="73"/>
      <c r="B12" s="79" t="s">
        <v>42</v>
      </c>
      <c r="C12" s="154"/>
      <c r="D12" s="19"/>
      <c r="E12" s="15"/>
      <c r="F12" s="15"/>
      <c r="G12" s="15"/>
      <c r="H12" s="17"/>
      <c r="I12" s="17"/>
      <c r="J12" s="17"/>
      <c r="K12" s="17"/>
      <c r="L12" s="17"/>
      <c r="M12" s="17"/>
      <c r="N12" s="17"/>
      <c r="O12" s="101"/>
      <c r="P12" s="101"/>
    </row>
    <row r="13" spans="1:16" ht="23.25">
      <c r="A13" s="73" t="s">
        <v>136</v>
      </c>
      <c r="B13" s="79" t="s">
        <v>141</v>
      </c>
      <c r="C13" s="154"/>
      <c r="D13" s="19"/>
      <c r="E13" s="15"/>
      <c r="F13" s="15"/>
      <c r="G13" s="15"/>
      <c r="H13" s="17"/>
      <c r="I13" s="17"/>
      <c r="J13" s="17"/>
      <c r="K13" s="17"/>
      <c r="L13" s="17"/>
      <c r="M13" s="17"/>
      <c r="N13" s="17"/>
      <c r="O13" s="101"/>
      <c r="P13" s="101"/>
    </row>
    <row r="14" spans="1:16" ht="23.25">
      <c r="A14" s="73"/>
      <c r="B14" s="79" t="s">
        <v>142</v>
      </c>
      <c r="C14" s="154"/>
      <c r="D14" s="19"/>
      <c r="E14" s="15"/>
      <c r="F14" s="15"/>
      <c r="G14" s="15"/>
      <c r="H14" s="17"/>
      <c r="I14" s="17"/>
      <c r="J14" s="17"/>
      <c r="K14" s="17"/>
      <c r="L14" s="17"/>
      <c r="M14" s="17"/>
      <c r="N14" s="17"/>
      <c r="O14" s="101"/>
      <c r="P14" s="101"/>
    </row>
    <row r="15" spans="1:16" ht="23.25">
      <c r="A15" s="73" t="s">
        <v>137</v>
      </c>
      <c r="B15" s="79" t="s">
        <v>143</v>
      </c>
      <c r="C15" s="154"/>
      <c r="D15" s="19"/>
      <c r="E15" s="15"/>
      <c r="F15" s="15"/>
      <c r="G15" s="15"/>
      <c r="H15" s="17"/>
      <c r="I15" s="17"/>
      <c r="J15" s="17"/>
      <c r="K15" s="17"/>
      <c r="L15" s="17"/>
      <c r="M15" s="17"/>
      <c r="N15" s="17"/>
      <c r="O15" s="101"/>
      <c r="P15" s="101"/>
    </row>
    <row r="16" spans="1:16" ht="23.25">
      <c r="A16" s="73" t="s">
        <v>138</v>
      </c>
      <c r="B16" s="79" t="s">
        <v>144</v>
      </c>
      <c r="C16" s="154" t="s">
        <v>129</v>
      </c>
      <c r="D16" s="19">
        <v>10000</v>
      </c>
      <c r="E16" s="15">
        <v>0</v>
      </c>
      <c r="F16" s="15">
        <v>10000</v>
      </c>
      <c r="G16" s="15">
        <f>SUM(E16:F16)</f>
        <v>10000</v>
      </c>
      <c r="H16" s="17"/>
      <c r="I16" s="17"/>
      <c r="J16" s="17"/>
      <c r="K16" s="17"/>
      <c r="L16" s="17"/>
      <c r="M16" s="17"/>
      <c r="N16" s="17"/>
      <c r="O16" s="101"/>
      <c r="P16" s="101"/>
    </row>
    <row r="17" spans="1:16" ht="23.25">
      <c r="A17" s="73"/>
      <c r="B17" s="79"/>
      <c r="C17" s="156"/>
      <c r="D17" s="19"/>
      <c r="E17" s="15"/>
      <c r="F17" s="15"/>
      <c r="G17" s="15"/>
      <c r="H17" s="17"/>
      <c r="I17" s="17"/>
      <c r="J17" s="17"/>
      <c r="K17" s="17"/>
      <c r="L17" s="17"/>
      <c r="M17" s="17"/>
      <c r="N17" s="17"/>
      <c r="O17" s="101"/>
      <c r="P17" s="101"/>
    </row>
    <row r="18" spans="1:16" ht="23.25">
      <c r="A18" s="190" t="s">
        <v>0</v>
      </c>
      <c r="B18" s="191"/>
      <c r="C18" s="195"/>
      <c r="D18" s="84">
        <f>SUM(D7:D17)</f>
        <v>44000</v>
      </c>
      <c r="E18" s="84">
        <f>SUM(E7:E17)</f>
        <v>0</v>
      </c>
      <c r="F18" s="84">
        <f>SUM(F7:F17)</f>
        <v>10000</v>
      </c>
      <c r="G18" s="84">
        <f>SUM(G7:G17)</f>
        <v>10000</v>
      </c>
      <c r="H18" s="17"/>
      <c r="I18" s="17"/>
      <c r="J18" s="17"/>
      <c r="K18" s="17"/>
      <c r="L18" s="17"/>
      <c r="M18" s="17"/>
      <c r="N18" s="17"/>
      <c r="O18" s="101"/>
      <c r="P18" s="101"/>
    </row>
    <row r="19" spans="1:16" ht="23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01"/>
      <c r="P19" s="101"/>
    </row>
    <row r="20" spans="1:16" ht="23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01"/>
      <c r="P20" s="101"/>
    </row>
    <row r="21" spans="1:16" ht="23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01"/>
      <c r="P21" s="101"/>
    </row>
    <row r="22" spans="1:16" ht="23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01"/>
      <c r="P22" s="101"/>
    </row>
    <row r="23" spans="1:16" ht="23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01"/>
      <c r="P23" s="101"/>
    </row>
    <row r="24" spans="1:16" ht="23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01"/>
      <c r="P24" s="101"/>
    </row>
    <row r="25" spans="1:16" ht="23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01"/>
      <c r="P25" s="101"/>
    </row>
    <row r="26" spans="1:16" ht="23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01"/>
      <c r="P26" s="101"/>
    </row>
    <row r="27" spans="1:16" ht="23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01"/>
      <c r="P27" s="101"/>
    </row>
    <row r="28" spans="1:16" ht="21.75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</row>
    <row r="29" spans="1:16" ht="21.75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</row>
    <row r="30" spans="1:16" ht="21.75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</row>
    <row r="31" spans="1:16" ht="21.75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</row>
    <row r="32" spans="1:16" ht="21.75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</row>
    <row r="33" spans="1:16" ht="21.75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</row>
    <row r="34" spans="1:16" ht="21.75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</row>
    <row r="35" spans="1:16" ht="21.75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</row>
    <row r="36" spans="1:16" ht="21.75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</row>
    <row r="37" spans="1:16" ht="21.75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</row>
    <row r="38" spans="1:16" ht="21.75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</row>
    <row r="39" spans="1:16" ht="21.75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</row>
    <row r="40" spans="1:16" ht="21.75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</row>
    <row r="41" spans="1:16" ht="21.75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</row>
    <row r="42" spans="1:16" ht="21.75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</row>
    <row r="43" spans="1:16" ht="21.75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</row>
    <row r="44" spans="1:16" ht="21.75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</row>
    <row r="45" spans="1:16" ht="21.75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</row>
    <row r="46" spans="1:16" ht="21.75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</row>
    <row r="47" spans="1:16" ht="21.75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</row>
    <row r="48" spans="1:16" ht="21.75">
      <c r="A48" s="101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</row>
    <row r="49" spans="1:16" ht="21.75">
      <c r="A49" s="101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</row>
    <row r="50" spans="1:16" ht="21.75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</row>
    <row r="51" spans="1:16" ht="21.75">
      <c r="A51" s="101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</row>
    <row r="52" spans="1:16" ht="21.75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1:16" ht="21.75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</row>
    <row r="54" spans="1:16" ht="21.75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</row>
    <row r="55" spans="1:16" ht="21.75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</row>
    <row r="56" spans="1:16" ht="21.75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1:16" ht="21.75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</row>
    <row r="58" spans="1:16" ht="21.75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</row>
  </sheetData>
  <mergeCells count="4">
    <mergeCell ref="A18:C18"/>
    <mergeCell ref="A1:G1"/>
    <mergeCell ref="A2:G2"/>
    <mergeCell ref="A3:G3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7">
    <tabColor indexed="13"/>
  </sheetPr>
  <dimension ref="A1:Q58"/>
  <sheetViews>
    <sheetView workbookViewId="0" topLeftCell="B4">
      <selection activeCell="A1" sqref="A1:H23"/>
    </sheetView>
  </sheetViews>
  <sheetFormatPr defaultColWidth="9.140625" defaultRowHeight="21.75"/>
  <cols>
    <col min="1" max="1" width="14.00390625" style="0" customWidth="1"/>
    <col min="2" max="2" width="20.421875" style="0" customWidth="1"/>
    <col min="3" max="3" width="17.421875" style="0" customWidth="1"/>
    <col min="4" max="4" width="18.00390625" style="0" customWidth="1"/>
    <col min="5" max="5" width="19.28125" style="0" customWidth="1"/>
    <col min="6" max="7" width="17.8515625" style="0" customWidth="1"/>
    <col min="8" max="8" width="18.7109375" style="0" customWidth="1"/>
  </cols>
  <sheetData>
    <row r="1" spans="1:17" ht="23.25">
      <c r="A1" s="196" t="s">
        <v>300</v>
      </c>
      <c r="B1" s="196"/>
      <c r="C1" s="196"/>
      <c r="D1" s="196"/>
      <c r="E1" s="196"/>
      <c r="F1" s="196"/>
      <c r="G1" s="196"/>
      <c r="H1" s="196"/>
      <c r="I1" s="17"/>
      <c r="J1" s="17"/>
      <c r="K1" s="17"/>
      <c r="L1" s="17"/>
      <c r="M1" s="17"/>
      <c r="N1" s="17"/>
      <c r="O1" s="17"/>
      <c r="P1" s="101"/>
      <c r="Q1" s="101"/>
    </row>
    <row r="2" spans="1:17" ht="23.25">
      <c r="A2" s="196" t="s">
        <v>172</v>
      </c>
      <c r="B2" s="196"/>
      <c r="C2" s="196"/>
      <c r="D2" s="196"/>
      <c r="E2" s="196"/>
      <c r="F2" s="196"/>
      <c r="G2" s="196"/>
      <c r="H2" s="196"/>
      <c r="I2" s="17"/>
      <c r="J2" s="17"/>
      <c r="K2" s="17"/>
      <c r="L2" s="17"/>
      <c r="M2" s="17"/>
      <c r="N2" s="17"/>
      <c r="O2" s="17"/>
      <c r="P2" s="101"/>
      <c r="Q2" s="101"/>
    </row>
    <row r="3" spans="1:17" ht="23.25">
      <c r="A3" s="194" t="s">
        <v>359</v>
      </c>
      <c r="B3" s="194"/>
      <c r="C3" s="194"/>
      <c r="D3" s="194"/>
      <c r="E3" s="194"/>
      <c r="F3" s="194"/>
      <c r="G3" s="194"/>
      <c r="H3" s="194"/>
      <c r="I3" s="17"/>
      <c r="J3" s="17"/>
      <c r="K3" s="17"/>
      <c r="L3" s="17"/>
      <c r="M3" s="17"/>
      <c r="N3" s="17"/>
      <c r="O3" s="17"/>
      <c r="P3" s="101"/>
      <c r="Q3" s="101"/>
    </row>
    <row r="4" spans="1:17" ht="23.25">
      <c r="A4" s="74" t="s">
        <v>127</v>
      </c>
      <c r="B4" s="74" t="s">
        <v>108</v>
      </c>
      <c r="C4" s="74" t="s">
        <v>105</v>
      </c>
      <c r="D4" s="74" t="s">
        <v>128</v>
      </c>
      <c r="E4" s="74" t="s">
        <v>130</v>
      </c>
      <c r="F4" s="74"/>
      <c r="G4" s="74" t="s">
        <v>175</v>
      </c>
      <c r="H4" s="74" t="s">
        <v>0</v>
      </c>
      <c r="I4" s="17"/>
      <c r="J4" s="17"/>
      <c r="K4" s="17"/>
      <c r="L4" s="17"/>
      <c r="M4" s="17"/>
      <c r="N4" s="17"/>
      <c r="O4" s="17"/>
      <c r="P4" s="101"/>
      <c r="Q4" s="101"/>
    </row>
    <row r="5" spans="1:17" ht="23.25">
      <c r="A5" s="82"/>
      <c r="B5" s="82"/>
      <c r="C5" s="82"/>
      <c r="D5" s="82"/>
      <c r="E5" s="82" t="s">
        <v>173</v>
      </c>
      <c r="F5" s="82" t="s">
        <v>174</v>
      </c>
      <c r="G5" s="82" t="s">
        <v>176</v>
      </c>
      <c r="H5" s="82"/>
      <c r="I5" s="17"/>
      <c r="J5" s="17"/>
      <c r="K5" s="17"/>
      <c r="L5" s="17"/>
      <c r="M5" s="17"/>
      <c r="N5" s="17"/>
      <c r="O5" s="17"/>
      <c r="P5" s="101"/>
      <c r="Q5" s="101"/>
    </row>
    <row r="6" spans="1:17" ht="23.25">
      <c r="A6" s="75"/>
      <c r="B6" s="75"/>
      <c r="C6" s="75"/>
      <c r="D6" s="75"/>
      <c r="E6" s="75" t="s">
        <v>25</v>
      </c>
      <c r="F6" s="75"/>
      <c r="G6" s="75" t="s">
        <v>177</v>
      </c>
      <c r="H6" s="75"/>
      <c r="I6" s="17"/>
      <c r="J6" s="17"/>
      <c r="K6" s="17"/>
      <c r="L6" s="17"/>
      <c r="M6" s="17"/>
      <c r="N6" s="17"/>
      <c r="O6" s="17"/>
      <c r="P6" s="101"/>
      <c r="Q6" s="101"/>
    </row>
    <row r="7" spans="1:17" ht="23.25">
      <c r="A7" s="73" t="s">
        <v>134</v>
      </c>
      <c r="B7" s="79" t="s">
        <v>64</v>
      </c>
      <c r="C7" s="155"/>
      <c r="D7" s="102"/>
      <c r="E7" s="97"/>
      <c r="F7" s="97"/>
      <c r="G7" s="97"/>
      <c r="H7" s="97"/>
      <c r="I7" s="17"/>
      <c r="J7" s="17"/>
      <c r="K7" s="17"/>
      <c r="L7" s="17"/>
      <c r="M7" s="17"/>
      <c r="N7" s="17"/>
      <c r="O7" s="17"/>
      <c r="P7" s="101"/>
      <c r="Q7" s="101"/>
    </row>
    <row r="8" spans="1:17" ht="23.25">
      <c r="A8" s="73"/>
      <c r="B8" s="79" t="s">
        <v>139</v>
      </c>
      <c r="C8" s="154" t="s">
        <v>129</v>
      </c>
      <c r="D8" s="19">
        <v>1235380</v>
      </c>
      <c r="E8" s="15">
        <v>1181520</v>
      </c>
      <c r="F8" s="15"/>
      <c r="G8" s="15"/>
      <c r="H8" s="15">
        <f>SUM(E8:G8)</f>
        <v>1181520</v>
      </c>
      <c r="I8" s="17"/>
      <c r="J8" s="17"/>
      <c r="K8" s="17"/>
      <c r="L8" s="17"/>
      <c r="M8" s="17"/>
      <c r="N8" s="17"/>
      <c r="O8" s="17"/>
      <c r="P8" s="101"/>
      <c r="Q8" s="101"/>
    </row>
    <row r="9" spans="1:17" ht="23.25">
      <c r="A9" s="73" t="s">
        <v>135</v>
      </c>
      <c r="B9" s="79" t="s">
        <v>140</v>
      </c>
      <c r="C9" s="154" t="s">
        <v>129</v>
      </c>
      <c r="D9" s="19">
        <v>86000</v>
      </c>
      <c r="E9" s="15">
        <v>33000</v>
      </c>
      <c r="F9" s="15"/>
      <c r="G9" s="15"/>
      <c r="H9" s="15">
        <f>SUM(E9:G9)</f>
        <v>33000</v>
      </c>
      <c r="I9" s="17"/>
      <c r="J9" s="17"/>
      <c r="K9" s="17"/>
      <c r="L9" s="17"/>
      <c r="M9" s="17"/>
      <c r="N9" s="17"/>
      <c r="O9" s="17"/>
      <c r="P9" s="101"/>
      <c r="Q9" s="101"/>
    </row>
    <row r="10" spans="1:17" ht="23.25">
      <c r="A10" s="73"/>
      <c r="B10" s="79" t="s">
        <v>69</v>
      </c>
      <c r="C10" s="154" t="s">
        <v>129</v>
      </c>
      <c r="D10" s="19">
        <v>3798779</v>
      </c>
      <c r="E10" s="15">
        <v>252025</v>
      </c>
      <c r="F10" s="15">
        <v>2902920</v>
      </c>
      <c r="G10" s="15"/>
      <c r="H10" s="15">
        <f>SUM(E10:G10)</f>
        <v>3154945</v>
      </c>
      <c r="I10" s="17"/>
      <c r="J10" s="17"/>
      <c r="K10" s="17"/>
      <c r="L10" s="17"/>
      <c r="M10" s="17"/>
      <c r="N10" s="17"/>
      <c r="O10" s="17"/>
      <c r="P10" s="101"/>
      <c r="Q10" s="101"/>
    </row>
    <row r="11" spans="1:17" ht="23.25">
      <c r="A11" s="73"/>
      <c r="B11" s="79" t="s">
        <v>70</v>
      </c>
      <c r="C11" s="154" t="s">
        <v>129</v>
      </c>
      <c r="D11" s="19">
        <v>392900</v>
      </c>
      <c r="E11" s="15">
        <v>226901.25</v>
      </c>
      <c r="F11" s="15">
        <v>64720</v>
      </c>
      <c r="G11" s="15"/>
      <c r="H11" s="15">
        <f>SUM(E11:G11)</f>
        <v>291621.25</v>
      </c>
      <c r="I11" s="17"/>
      <c r="J11" s="17"/>
      <c r="K11" s="17"/>
      <c r="L11" s="17"/>
      <c r="M11" s="17"/>
      <c r="N11" s="17"/>
      <c r="O11" s="17"/>
      <c r="P11" s="101"/>
      <c r="Q11" s="101"/>
    </row>
    <row r="12" spans="1:17" ht="23.25">
      <c r="A12" s="73"/>
      <c r="B12" s="79" t="s">
        <v>42</v>
      </c>
      <c r="C12" s="154"/>
      <c r="D12" s="19"/>
      <c r="E12" s="15"/>
      <c r="F12" s="15"/>
      <c r="G12" s="15"/>
      <c r="H12" s="15"/>
      <c r="I12" s="17"/>
      <c r="J12" s="17"/>
      <c r="K12" s="17"/>
      <c r="L12" s="17"/>
      <c r="M12" s="17"/>
      <c r="N12" s="17"/>
      <c r="O12" s="17"/>
      <c r="P12" s="101"/>
      <c r="Q12" s="101"/>
    </row>
    <row r="13" spans="1:17" ht="23.25">
      <c r="A13" s="73" t="s">
        <v>136</v>
      </c>
      <c r="B13" s="79" t="s">
        <v>141</v>
      </c>
      <c r="C13" s="154" t="s">
        <v>129</v>
      </c>
      <c r="D13" s="19">
        <v>30000</v>
      </c>
      <c r="E13" s="15">
        <v>20990</v>
      </c>
      <c r="F13" s="15"/>
      <c r="G13" s="15"/>
      <c r="H13" s="15">
        <f>SUM(E13:G13)</f>
        <v>20990</v>
      </c>
      <c r="I13" s="17"/>
      <c r="J13" s="17"/>
      <c r="K13" s="17"/>
      <c r="L13" s="17"/>
      <c r="M13" s="17"/>
      <c r="N13" s="17"/>
      <c r="O13" s="17"/>
      <c r="P13" s="101"/>
      <c r="Q13" s="101"/>
    </row>
    <row r="14" spans="1:17" ht="23.25">
      <c r="A14" s="73"/>
      <c r="B14" s="79" t="s">
        <v>142</v>
      </c>
      <c r="C14" s="154" t="s">
        <v>129</v>
      </c>
      <c r="D14" s="19">
        <v>1230900</v>
      </c>
      <c r="E14" s="15"/>
      <c r="F14" s="15">
        <v>1226000</v>
      </c>
      <c r="G14" s="15"/>
      <c r="H14" s="15">
        <f>SUM(E14:G14)</f>
        <v>1226000</v>
      </c>
      <c r="I14" s="17"/>
      <c r="J14" s="17"/>
      <c r="K14" s="17"/>
      <c r="L14" s="17"/>
      <c r="M14" s="17"/>
      <c r="N14" s="17"/>
      <c r="O14" s="17"/>
      <c r="P14" s="101"/>
      <c r="Q14" s="101"/>
    </row>
    <row r="15" spans="1:17" ht="23.25">
      <c r="A15" s="73" t="s">
        <v>137</v>
      </c>
      <c r="B15" s="79" t="s">
        <v>143</v>
      </c>
      <c r="C15" s="154"/>
      <c r="D15" s="19"/>
      <c r="E15" s="15"/>
      <c r="F15" s="15"/>
      <c r="G15" s="15"/>
      <c r="H15" s="15">
        <f>SUM(E15:G15)</f>
        <v>0</v>
      </c>
      <c r="I15" s="17"/>
      <c r="J15" s="17"/>
      <c r="K15" s="17"/>
      <c r="L15" s="17"/>
      <c r="M15" s="17"/>
      <c r="N15" s="17"/>
      <c r="O15" s="17"/>
      <c r="P15" s="101"/>
      <c r="Q15" s="101"/>
    </row>
    <row r="16" spans="1:17" ht="23.25">
      <c r="A16" s="73" t="s">
        <v>138</v>
      </c>
      <c r="B16" s="79" t="s">
        <v>144</v>
      </c>
      <c r="C16" s="154" t="s">
        <v>129</v>
      </c>
      <c r="D16" s="19">
        <v>298731.16</v>
      </c>
      <c r="E16" s="15"/>
      <c r="F16" s="15">
        <v>298731.16</v>
      </c>
      <c r="G16" s="15"/>
      <c r="H16" s="15">
        <f>SUM(E16:G16)</f>
        <v>298731.16</v>
      </c>
      <c r="I16" s="17"/>
      <c r="J16" s="17"/>
      <c r="K16" s="17"/>
      <c r="L16" s="17"/>
      <c r="M16" s="17"/>
      <c r="N16" s="17"/>
      <c r="O16" s="17"/>
      <c r="P16" s="101"/>
      <c r="Q16" s="101"/>
    </row>
    <row r="17" spans="1:17" ht="23.25">
      <c r="A17" s="73"/>
      <c r="B17" s="79"/>
      <c r="C17" s="156"/>
      <c r="D17" s="19"/>
      <c r="E17" s="15"/>
      <c r="F17" s="15"/>
      <c r="G17" s="15"/>
      <c r="H17" s="15"/>
      <c r="I17" s="17"/>
      <c r="J17" s="17"/>
      <c r="K17" s="17"/>
      <c r="L17" s="17"/>
      <c r="M17" s="17"/>
      <c r="N17" s="17"/>
      <c r="O17" s="17"/>
      <c r="P17" s="101"/>
      <c r="Q17" s="101"/>
    </row>
    <row r="18" spans="1:17" ht="23.25">
      <c r="A18" s="190" t="s">
        <v>0</v>
      </c>
      <c r="B18" s="191"/>
      <c r="C18" s="195"/>
      <c r="D18" s="84">
        <f>SUM(D7:D17)</f>
        <v>7072690.16</v>
      </c>
      <c r="E18" s="84">
        <f>SUM(E7:E17)</f>
        <v>1714436.25</v>
      </c>
      <c r="F18" s="84">
        <f>SUM(F7:F17)</f>
        <v>4492371.16</v>
      </c>
      <c r="G18" s="84">
        <f>SUM(G7:G17)</f>
        <v>0</v>
      </c>
      <c r="H18" s="84">
        <f>SUM(H7:H17)</f>
        <v>6206807.41</v>
      </c>
      <c r="I18" s="17"/>
      <c r="J18" s="17"/>
      <c r="K18" s="17"/>
      <c r="L18" s="17"/>
      <c r="M18" s="17"/>
      <c r="N18" s="17"/>
      <c r="O18" s="17"/>
      <c r="P18" s="101"/>
      <c r="Q18" s="101"/>
    </row>
    <row r="19" spans="1:17" ht="23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01"/>
      <c r="Q19" s="101"/>
    </row>
    <row r="20" spans="1:17" ht="23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01"/>
      <c r="Q20" s="101"/>
    </row>
    <row r="21" spans="1:17" ht="23.25">
      <c r="A21" s="17"/>
      <c r="B21" s="17"/>
      <c r="C21" s="17" t="s">
        <v>18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01"/>
      <c r="Q21" s="101"/>
    </row>
    <row r="22" spans="1:17" ht="23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01"/>
      <c r="Q22" s="101"/>
    </row>
    <row r="23" spans="1:17" ht="23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01"/>
      <c r="Q23" s="101"/>
    </row>
    <row r="24" spans="1:17" ht="23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01"/>
      <c r="Q24" s="101"/>
    </row>
    <row r="25" spans="1:17" ht="23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01"/>
      <c r="Q25" s="101"/>
    </row>
    <row r="26" spans="1:17" ht="23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01"/>
      <c r="Q26" s="101"/>
    </row>
    <row r="27" spans="1:17" ht="23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01"/>
      <c r="Q27" s="101"/>
    </row>
    <row r="28" spans="1:17" ht="21.75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</row>
    <row r="29" spans="1:17" ht="21.75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</row>
    <row r="30" spans="1:17" ht="21.75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</row>
    <row r="31" spans="1:17" ht="21.75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</row>
    <row r="32" spans="1:17" ht="21.75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</row>
    <row r="33" spans="1:17" ht="21.75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</row>
    <row r="34" spans="1:17" ht="21.75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</row>
    <row r="35" spans="1:17" ht="21.75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</row>
    <row r="36" spans="1:17" ht="21.75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</row>
    <row r="37" spans="1:17" ht="21.75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</row>
    <row r="38" spans="1:17" ht="21.75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</row>
    <row r="39" spans="1:17" ht="21.75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</row>
    <row r="40" spans="1:17" ht="21.75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</row>
    <row r="41" spans="1:17" ht="21.75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</row>
    <row r="42" spans="1:17" ht="21.75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</row>
    <row r="43" spans="1:17" ht="21.75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</row>
    <row r="44" spans="1:17" ht="21.75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</row>
    <row r="45" spans="1:17" ht="21.75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</row>
    <row r="46" spans="1:17" ht="21.75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</row>
    <row r="47" spans="1:17" ht="21.75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</row>
    <row r="48" spans="1:17" ht="21.75">
      <c r="A48" s="101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</row>
    <row r="49" spans="1:17" ht="21.75">
      <c r="A49" s="101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</row>
    <row r="50" spans="1:17" ht="21.75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</row>
    <row r="51" spans="1:17" ht="21.75">
      <c r="A51" s="101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</row>
    <row r="52" spans="1:17" ht="21.75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</row>
    <row r="53" spans="1:17" ht="21.75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</row>
    <row r="54" spans="1:17" ht="21.75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</row>
    <row r="55" spans="1:17" ht="21.75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</row>
    <row r="56" spans="1:17" ht="21.75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</row>
    <row r="57" spans="1:17" ht="21.75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</row>
    <row r="58" spans="1:17" ht="21.75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</row>
  </sheetData>
  <mergeCells count="4">
    <mergeCell ref="A18:C18"/>
    <mergeCell ref="A1:H1"/>
    <mergeCell ref="A2:H2"/>
    <mergeCell ref="A3:H3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9">
    <tabColor indexed="13"/>
  </sheetPr>
  <dimension ref="A1:P58"/>
  <sheetViews>
    <sheetView workbookViewId="0" topLeftCell="B1">
      <selection activeCell="A1" sqref="A1:G19"/>
    </sheetView>
  </sheetViews>
  <sheetFormatPr defaultColWidth="9.140625" defaultRowHeight="21.75"/>
  <cols>
    <col min="1" max="1" width="21.7109375" style="0" customWidth="1"/>
    <col min="2" max="2" width="23.57421875" style="0" customWidth="1"/>
    <col min="3" max="3" width="18.8515625" style="0" customWidth="1"/>
    <col min="4" max="4" width="18.140625" style="0" customWidth="1"/>
    <col min="5" max="5" width="21.7109375" style="0" customWidth="1"/>
    <col min="6" max="6" width="20.7109375" style="0" customWidth="1"/>
    <col min="7" max="7" width="20.28125" style="0" customWidth="1"/>
  </cols>
  <sheetData>
    <row r="1" spans="1:16" ht="23.25">
      <c r="A1" s="196" t="s">
        <v>300</v>
      </c>
      <c r="B1" s="196"/>
      <c r="C1" s="196"/>
      <c r="D1" s="196"/>
      <c r="E1" s="196"/>
      <c r="F1" s="196"/>
      <c r="G1" s="196"/>
      <c r="H1" s="17"/>
      <c r="I1" s="17"/>
      <c r="J1" s="17"/>
      <c r="K1" s="17"/>
      <c r="L1" s="17"/>
      <c r="M1" s="17"/>
      <c r="N1" s="17"/>
      <c r="O1" s="101"/>
      <c r="P1" s="101"/>
    </row>
    <row r="2" spans="1:16" ht="23.25">
      <c r="A2" s="196" t="s">
        <v>178</v>
      </c>
      <c r="B2" s="196"/>
      <c r="C2" s="196"/>
      <c r="D2" s="196"/>
      <c r="E2" s="196"/>
      <c r="F2" s="196"/>
      <c r="G2" s="196"/>
      <c r="H2" s="17"/>
      <c r="I2" s="17"/>
      <c r="J2" s="17"/>
      <c r="K2" s="17"/>
      <c r="L2" s="17"/>
      <c r="M2" s="17"/>
      <c r="N2" s="17"/>
      <c r="O2" s="101"/>
      <c r="P2" s="101"/>
    </row>
    <row r="3" spans="1:16" ht="23.25">
      <c r="A3" s="194" t="s">
        <v>359</v>
      </c>
      <c r="B3" s="194"/>
      <c r="C3" s="194"/>
      <c r="D3" s="194"/>
      <c r="E3" s="194"/>
      <c r="F3" s="194"/>
      <c r="G3" s="194"/>
      <c r="H3" s="17"/>
      <c r="I3" s="17"/>
      <c r="J3" s="17"/>
      <c r="K3" s="17"/>
      <c r="L3" s="17"/>
      <c r="M3" s="17"/>
      <c r="N3" s="17"/>
      <c r="O3" s="101"/>
      <c r="P3" s="101"/>
    </row>
    <row r="4" spans="1:16" ht="23.25">
      <c r="A4" s="74" t="s">
        <v>127</v>
      </c>
      <c r="B4" s="74" t="s">
        <v>108</v>
      </c>
      <c r="C4" s="74" t="s">
        <v>105</v>
      </c>
      <c r="D4" s="74" t="s">
        <v>128</v>
      </c>
      <c r="E4" s="74" t="s">
        <v>130</v>
      </c>
      <c r="F4" s="74" t="s">
        <v>181</v>
      </c>
      <c r="G4" s="74" t="s">
        <v>0</v>
      </c>
      <c r="H4" s="17"/>
      <c r="I4" s="17"/>
      <c r="J4" s="17"/>
      <c r="K4" s="17"/>
      <c r="L4" s="17"/>
      <c r="M4" s="17"/>
      <c r="N4" s="17"/>
      <c r="O4" s="101"/>
      <c r="P4" s="101"/>
    </row>
    <row r="5" spans="1:16" ht="23.25">
      <c r="A5" s="82"/>
      <c r="B5" s="82"/>
      <c r="C5" s="82"/>
      <c r="D5" s="82"/>
      <c r="E5" s="82" t="s">
        <v>179</v>
      </c>
      <c r="F5" s="82" t="s">
        <v>182</v>
      </c>
      <c r="G5" s="82"/>
      <c r="H5" s="17"/>
      <c r="I5" s="17"/>
      <c r="J5" s="17"/>
      <c r="K5" s="17"/>
      <c r="L5" s="17"/>
      <c r="M5" s="17"/>
      <c r="N5" s="17"/>
      <c r="O5" s="101"/>
      <c r="P5" s="101"/>
    </row>
    <row r="6" spans="1:16" ht="23.25">
      <c r="A6" s="75"/>
      <c r="B6" s="75"/>
      <c r="C6" s="75"/>
      <c r="D6" s="75"/>
      <c r="E6" s="75" t="s">
        <v>180</v>
      </c>
      <c r="F6" s="75" t="s">
        <v>183</v>
      </c>
      <c r="G6" s="75"/>
      <c r="H6" s="17"/>
      <c r="I6" s="17"/>
      <c r="J6" s="17"/>
      <c r="K6" s="17"/>
      <c r="L6" s="17"/>
      <c r="M6" s="17"/>
      <c r="N6" s="17"/>
      <c r="O6" s="101"/>
      <c r="P6" s="101"/>
    </row>
    <row r="7" spans="1:16" ht="23.25">
      <c r="A7" s="73" t="s">
        <v>134</v>
      </c>
      <c r="B7" s="79" t="s">
        <v>64</v>
      </c>
      <c r="C7" s="155"/>
      <c r="D7" s="102"/>
      <c r="E7" s="97"/>
      <c r="F7" s="97"/>
      <c r="G7" s="97"/>
      <c r="H7" s="17"/>
      <c r="I7" s="17"/>
      <c r="J7" s="17"/>
      <c r="K7" s="17"/>
      <c r="L7" s="17"/>
      <c r="M7" s="17"/>
      <c r="N7" s="17"/>
      <c r="O7" s="101"/>
      <c r="P7" s="101"/>
    </row>
    <row r="8" spans="1:16" ht="23.25">
      <c r="A8" s="73"/>
      <c r="B8" s="79" t="s">
        <v>139</v>
      </c>
      <c r="C8" s="154"/>
      <c r="D8" s="19"/>
      <c r="E8" s="15"/>
      <c r="F8" s="15"/>
      <c r="G8" s="15"/>
      <c r="H8" s="17"/>
      <c r="I8" s="17"/>
      <c r="J8" s="17"/>
      <c r="K8" s="17"/>
      <c r="L8" s="17"/>
      <c r="M8" s="17"/>
      <c r="N8" s="17"/>
      <c r="O8" s="101"/>
      <c r="P8" s="101"/>
    </row>
    <row r="9" spans="1:16" ht="23.25">
      <c r="A9" s="73" t="s">
        <v>135</v>
      </c>
      <c r="B9" s="79" t="s">
        <v>140</v>
      </c>
      <c r="C9" s="154"/>
      <c r="D9" s="19"/>
      <c r="E9" s="15"/>
      <c r="F9" s="15"/>
      <c r="G9" s="15"/>
      <c r="H9" s="17"/>
      <c r="I9" s="17"/>
      <c r="J9" s="17"/>
      <c r="K9" s="17"/>
      <c r="L9" s="17"/>
      <c r="M9" s="17"/>
      <c r="N9" s="17"/>
      <c r="O9" s="101"/>
      <c r="P9" s="101"/>
    </row>
    <row r="10" spans="1:16" ht="23.25">
      <c r="A10" s="73"/>
      <c r="B10" s="79" t="s">
        <v>69</v>
      </c>
      <c r="C10" s="154" t="s">
        <v>129</v>
      </c>
      <c r="D10" s="19">
        <v>595000</v>
      </c>
      <c r="E10" s="15">
        <v>0</v>
      </c>
      <c r="F10" s="15">
        <v>420584</v>
      </c>
      <c r="G10" s="15">
        <f>SUM(E10:F10)</f>
        <v>420584</v>
      </c>
      <c r="H10" s="17"/>
      <c r="I10" s="17"/>
      <c r="J10" s="17"/>
      <c r="K10" s="17"/>
      <c r="L10" s="17"/>
      <c r="M10" s="17"/>
      <c r="N10" s="17"/>
      <c r="O10" s="101"/>
      <c r="P10" s="101"/>
    </row>
    <row r="11" spans="1:16" ht="23.25">
      <c r="A11" s="73"/>
      <c r="B11" s="79" t="s">
        <v>70</v>
      </c>
      <c r="C11" s="154"/>
      <c r="D11" s="19"/>
      <c r="E11" s="15"/>
      <c r="F11" s="15"/>
      <c r="G11" s="15"/>
      <c r="H11" s="17"/>
      <c r="I11" s="17"/>
      <c r="J11" s="17"/>
      <c r="K11" s="17"/>
      <c r="L11" s="17"/>
      <c r="M11" s="17"/>
      <c r="N11" s="17"/>
      <c r="O11" s="101"/>
      <c r="P11" s="101"/>
    </row>
    <row r="12" spans="1:16" ht="23.25">
      <c r="A12" s="73"/>
      <c r="B12" s="79" t="s">
        <v>42</v>
      </c>
      <c r="C12" s="154"/>
      <c r="D12" s="19"/>
      <c r="E12" s="15"/>
      <c r="F12" s="15"/>
      <c r="G12" s="15"/>
      <c r="H12" s="17"/>
      <c r="I12" s="17"/>
      <c r="J12" s="17"/>
      <c r="K12" s="17"/>
      <c r="L12" s="17"/>
      <c r="M12" s="17"/>
      <c r="N12" s="17"/>
      <c r="O12" s="101"/>
      <c r="P12" s="101"/>
    </row>
    <row r="13" spans="1:16" ht="23.25">
      <c r="A13" s="73" t="s">
        <v>136</v>
      </c>
      <c r="B13" s="79" t="s">
        <v>141</v>
      </c>
      <c r="C13" s="154"/>
      <c r="D13" s="19"/>
      <c r="E13" s="15"/>
      <c r="F13" s="15"/>
      <c r="G13" s="15"/>
      <c r="H13" s="17"/>
      <c r="I13" s="17"/>
      <c r="J13" s="17"/>
      <c r="K13" s="17"/>
      <c r="L13" s="17"/>
      <c r="M13" s="17"/>
      <c r="N13" s="17"/>
      <c r="O13" s="101"/>
      <c r="P13" s="101"/>
    </row>
    <row r="14" spans="1:16" ht="23.25">
      <c r="A14" s="73"/>
      <c r="B14" s="79" t="s">
        <v>142</v>
      </c>
      <c r="C14" s="154"/>
      <c r="D14" s="19"/>
      <c r="E14" s="15"/>
      <c r="F14" s="15"/>
      <c r="G14" s="15"/>
      <c r="H14" s="17"/>
      <c r="I14" s="17"/>
      <c r="J14" s="17"/>
      <c r="K14" s="17"/>
      <c r="L14" s="17"/>
      <c r="M14" s="17"/>
      <c r="N14" s="17"/>
      <c r="O14" s="101"/>
      <c r="P14" s="101"/>
    </row>
    <row r="15" spans="1:16" ht="23.25">
      <c r="A15" s="73" t="s">
        <v>137</v>
      </c>
      <c r="B15" s="79" t="s">
        <v>143</v>
      </c>
      <c r="C15" s="154"/>
      <c r="D15" s="19"/>
      <c r="E15" s="15"/>
      <c r="F15" s="15"/>
      <c r="G15" s="15"/>
      <c r="H15" s="17"/>
      <c r="I15" s="17"/>
      <c r="J15" s="17"/>
      <c r="K15" s="17"/>
      <c r="L15" s="17"/>
      <c r="M15" s="17"/>
      <c r="N15" s="17"/>
      <c r="O15" s="101"/>
      <c r="P15" s="101"/>
    </row>
    <row r="16" spans="1:16" ht="23.25">
      <c r="A16" s="73" t="s">
        <v>138</v>
      </c>
      <c r="B16" s="79" t="s">
        <v>144</v>
      </c>
      <c r="C16" s="154" t="s">
        <v>129</v>
      </c>
      <c r="D16" s="19">
        <v>70000</v>
      </c>
      <c r="E16" s="15">
        <v>0</v>
      </c>
      <c r="F16" s="15">
        <v>70000</v>
      </c>
      <c r="G16" s="15">
        <f>SUM(E16:F16)</f>
        <v>70000</v>
      </c>
      <c r="H16" s="17"/>
      <c r="I16" s="17"/>
      <c r="J16" s="17"/>
      <c r="K16" s="17"/>
      <c r="L16" s="17"/>
      <c r="M16" s="17"/>
      <c r="N16" s="17"/>
      <c r="O16" s="101"/>
      <c r="P16" s="101"/>
    </row>
    <row r="17" spans="1:16" ht="23.25">
      <c r="A17" s="73"/>
      <c r="B17" s="79"/>
      <c r="C17" s="156"/>
      <c r="D17" s="19"/>
      <c r="E17" s="15"/>
      <c r="F17" s="15"/>
      <c r="G17" s="15"/>
      <c r="H17" s="17"/>
      <c r="I17" s="17"/>
      <c r="J17" s="17"/>
      <c r="K17" s="17"/>
      <c r="L17" s="17"/>
      <c r="M17" s="17"/>
      <c r="N17" s="17"/>
      <c r="O17" s="101"/>
      <c r="P17" s="101"/>
    </row>
    <row r="18" spans="1:16" ht="23.25">
      <c r="A18" s="190" t="s">
        <v>0</v>
      </c>
      <c r="B18" s="191"/>
      <c r="C18" s="195"/>
      <c r="D18" s="84">
        <f>SUM(D7:D17)</f>
        <v>665000</v>
      </c>
      <c r="E18" s="84">
        <f>SUM(E7:E17)</f>
        <v>0</v>
      </c>
      <c r="F18" s="84">
        <f>SUM(F7:F17)</f>
        <v>490584</v>
      </c>
      <c r="G18" s="84">
        <f>SUM(G7:G17)</f>
        <v>490584</v>
      </c>
      <c r="H18" s="17"/>
      <c r="I18" s="17"/>
      <c r="J18" s="17"/>
      <c r="K18" s="17"/>
      <c r="L18" s="17"/>
      <c r="M18" s="17"/>
      <c r="N18" s="17"/>
      <c r="O18" s="101"/>
      <c r="P18" s="101"/>
    </row>
    <row r="19" spans="1:16" ht="23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01"/>
      <c r="P19" s="101"/>
    </row>
    <row r="20" spans="1:16" ht="23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01"/>
      <c r="P20" s="101"/>
    </row>
    <row r="21" spans="1:16" ht="23.25">
      <c r="A21" s="17"/>
      <c r="B21" s="17"/>
      <c r="C21" s="17" t="s">
        <v>18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01"/>
      <c r="P21" s="101"/>
    </row>
    <row r="22" spans="1:16" ht="23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01"/>
      <c r="P22" s="101"/>
    </row>
    <row r="23" spans="1:16" ht="23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01"/>
      <c r="P23" s="101"/>
    </row>
    <row r="24" spans="1:16" ht="23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01"/>
      <c r="P24" s="101"/>
    </row>
    <row r="25" spans="1:16" ht="23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01"/>
      <c r="P25" s="101"/>
    </row>
    <row r="26" spans="1:16" ht="23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01"/>
      <c r="P26" s="101"/>
    </row>
    <row r="27" spans="1:16" ht="23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01"/>
      <c r="P27" s="101"/>
    </row>
    <row r="28" spans="1:16" ht="21.75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</row>
    <row r="29" spans="1:16" ht="21.75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</row>
    <row r="30" spans="1:16" ht="21.75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</row>
    <row r="31" spans="1:16" ht="21.75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</row>
    <row r="32" spans="1:16" ht="21.75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</row>
    <row r="33" spans="1:16" ht="21.75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</row>
    <row r="34" spans="1:16" ht="21.75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</row>
    <row r="35" spans="1:16" ht="21.75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</row>
    <row r="36" spans="1:16" ht="21.75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</row>
    <row r="37" spans="1:16" ht="21.75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</row>
    <row r="38" spans="1:16" ht="21.75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</row>
    <row r="39" spans="1:16" ht="21.75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</row>
    <row r="40" spans="1:16" ht="21.75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</row>
    <row r="41" spans="1:16" ht="21.75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</row>
    <row r="42" spans="1:16" ht="21.75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</row>
    <row r="43" spans="1:16" ht="21.75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</row>
    <row r="44" spans="1:16" ht="21.75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</row>
    <row r="45" spans="1:16" ht="21.75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</row>
    <row r="46" spans="1:16" ht="21.75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</row>
    <row r="47" spans="1:16" ht="21.75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</row>
    <row r="48" spans="1:16" ht="21.75">
      <c r="A48" s="101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</row>
    <row r="49" spans="1:16" ht="21.75">
      <c r="A49" s="101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</row>
    <row r="50" spans="1:16" ht="21.75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</row>
    <row r="51" spans="1:16" ht="21.75">
      <c r="A51" s="101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</row>
    <row r="52" spans="1:16" ht="21.75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1:16" ht="21.75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</row>
    <row r="54" spans="1:16" ht="21.75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</row>
    <row r="55" spans="1:16" ht="21.75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</row>
    <row r="56" spans="1:16" ht="21.75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1:16" ht="21.75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</row>
    <row r="58" spans="1:16" ht="21.75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</row>
  </sheetData>
  <mergeCells count="4">
    <mergeCell ref="A18:C18"/>
    <mergeCell ref="A1:G1"/>
    <mergeCell ref="A2:G2"/>
    <mergeCell ref="A3:G3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0">
    <tabColor indexed="13"/>
  </sheetPr>
  <dimension ref="A1:Q58"/>
  <sheetViews>
    <sheetView workbookViewId="0" topLeftCell="C4">
      <selection activeCell="A1" sqref="A1:H18"/>
    </sheetView>
  </sheetViews>
  <sheetFormatPr defaultColWidth="9.140625" defaultRowHeight="21.75"/>
  <cols>
    <col min="1" max="1" width="14.7109375" style="0" customWidth="1"/>
    <col min="2" max="2" width="20.421875" style="0" customWidth="1"/>
    <col min="3" max="3" width="16.8515625" style="0" customWidth="1"/>
    <col min="4" max="4" width="17.7109375" style="0" customWidth="1"/>
    <col min="5" max="5" width="21.8515625" style="0" customWidth="1"/>
    <col min="6" max="6" width="17.28125" style="0" customWidth="1"/>
    <col min="7" max="7" width="18.28125" style="0" customWidth="1"/>
    <col min="8" max="8" width="19.140625" style="0" customWidth="1"/>
  </cols>
  <sheetData>
    <row r="1" spans="1:17" ht="23.25">
      <c r="A1" s="196" t="s">
        <v>300</v>
      </c>
      <c r="B1" s="196"/>
      <c r="C1" s="196"/>
      <c r="D1" s="196"/>
      <c r="E1" s="196"/>
      <c r="F1" s="196"/>
      <c r="G1" s="196"/>
      <c r="H1" s="196"/>
      <c r="I1" s="17"/>
      <c r="J1" s="17"/>
      <c r="K1" s="17"/>
      <c r="L1" s="17"/>
      <c r="M1" s="17"/>
      <c r="N1" s="17"/>
      <c r="O1" s="17"/>
      <c r="P1" s="101"/>
      <c r="Q1" s="101"/>
    </row>
    <row r="2" spans="1:17" ht="23.25">
      <c r="A2" s="196" t="s">
        <v>184</v>
      </c>
      <c r="B2" s="196"/>
      <c r="C2" s="196"/>
      <c r="D2" s="196"/>
      <c r="E2" s="196"/>
      <c r="F2" s="196"/>
      <c r="G2" s="196"/>
      <c r="H2" s="196"/>
      <c r="I2" s="17"/>
      <c r="J2" s="17"/>
      <c r="K2" s="17"/>
      <c r="L2" s="17"/>
      <c r="M2" s="17"/>
      <c r="N2" s="17"/>
      <c r="O2" s="17"/>
      <c r="P2" s="101"/>
      <c r="Q2" s="101"/>
    </row>
    <row r="3" spans="1:17" ht="23.25">
      <c r="A3" s="194" t="s">
        <v>359</v>
      </c>
      <c r="B3" s="194"/>
      <c r="C3" s="194"/>
      <c r="D3" s="194"/>
      <c r="E3" s="194"/>
      <c r="F3" s="194"/>
      <c r="G3" s="194"/>
      <c r="H3" s="194"/>
      <c r="I3" s="17"/>
      <c r="J3" s="17"/>
      <c r="K3" s="17"/>
      <c r="L3" s="17"/>
      <c r="M3" s="17"/>
      <c r="N3" s="17"/>
      <c r="O3" s="17"/>
      <c r="P3" s="101"/>
      <c r="Q3" s="101"/>
    </row>
    <row r="4" spans="1:17" ht="23.25">
      <c r="A4" s="74" t="s">
        <v>127</v>
      </c>
      <c r="B4" s="74" t="s">
        <v>108</v>
      </c>
      <c r="C4" s="74" t="s">
        <v>105</v>
      </c>
      <c r="D4" s="74" t="s">
        <v>128</v>
      </c>
      <c r="E4" s="74" t="s">
        <v>130</v>
      </c>
      <c r="F4" s="74" t="s">
        <v>187</v>
      </c>
      <c r="G4" s="74" t="s">
        <v>188</v>
      </c>
      <c r="H4" s="74" t="s">
        <v>0</v>
      </c>
      <c r="I4" s="17"/>
      <c r="J4" s="17"/>
      <c r="K4" s="17"/>
      <c r="L4" s="17"/>
      <c r="M4" s="17"/>
      <c r="N4" s="17"/>
      <c r="O4" s="17"/>
      <c r="P4" s="101"/>
      <c r="Q4" s="101"/>
    </row>
    <row r="5" spans="1:17" ht="23.25">
      <c r="A5" s="82"/>
      <c r="B5" s="82"/>
      <c r="C5" s="82"/>
      <c r="D5" s="82"/>
      <c r="E5" s="82" t="s">
        <v>185</v>
      </c>
      <c r="F5" s="82" t="s">
        <v>186</v>
      </c>
      <c r="G5" s="82" t="s">
        <v>189</v>
      </c>
      <c r="H5" s="82"/>
      <c r="I5" s="17"/>
      <c r="J5" s="17"/>
      <c r="K5" s="17"/>
      <c r="L5" s="17"/>
      <c r="M5" s="17"/>
      <c r="N5" s="17"/>
      <c r="O5" s="17"/>
      <c r="P5" s="101"/>
      <c r="Q5" s="101"/>
    </row>
    <row r="6" spans="1:17" ht="23.25">
      <c r="A6" s="75"/>
      <c r="B6" s="75"/>
      <c r="C6" s="75"/>
      <c r="D6" s="75"/>
      <c r="E6" s="75" t="s">
        <v>186</v>
      </c>
      <c r="F6" s="75"/>
      <c r="G6" s="75"/>
      <c r="H6" s="75"/>
      <c r="I6" s="17"/>
      <c r="J6" s="17"/>
      <c r="K6" s="17"/>
      <c r="L6" s="17"/>
      <c r="M6" s="17"/>
      <c r="N6" s="17"/>
      <c r="O6" s="17"/>
      <c r="P6" s="101"/>
      <c r="Q6" s="101"/>
    </row>
    <row r="7" spans="1:17" ht="23.25">
      <c r="A7" s="73" t="s">
        <v>134</v>
      </c>
      <c r="B7" s="79" t="s">
        <v>64</v>
      </c>
      <c r="C7" s="155"/>
      <c r="D7" s="102"/>
      <c r="E7" s="97"/>
      <c r="F7" s="97"/>
      <c r="G7" s="97"/>
      <c r="H7" s="97"/>
      <c r="I7" s="17"/>
      <c r="J7" s="17"/>
      <c r="K7" s="17"/>
      <c r="L7" s="17"/>
      <c r="M7" s="17"/>
      <c r="N7" s="17"/>
      <c r="O7" s="17"/>
      <c r="P7" s="101"/>
      <c r="Q7" s="101"/>
    </row>
    <row r="8" spans="1:17" ht="23.25">
      <c r="A8" s="73"/>
      <c r="B8" s="79" t="s">
        <v>139</v>
      </c>
      <c r="C8" s="154"/>
      <c r="D8" s="19"/>
      <c r="E8" s="15"/>
      <c r="F8" s="15"/>
      <c r="G8" s="15"/>
      <c r="H8" s="15"/>
      <c r="I8" s="17"/>
      <c r="J8" s="17"/>
      <c r="K8" s="17"/>
      <c r="L8" s="17"/>
      <c r="M8" s="17"/>
      <c r="N8" s="17"/>
      <c r="O8" s="17"/>
      <c r="P8" s="101"/>
      <c r="Q8" s="101"/>
    </row>
    <row r="9" spans="1:17" ht="23.25">
      <c r="A9" s="73" t="s">
        <v>135</v>
      </c>
      <c r="B9" s="79" t="s">
        <v>140</v>
      </c>
      <c r="C9" s="154"/>
      <c r="D9" s="19"/>
      <c r="E9" s="15"/>
      <c r="F9" s="15"/>
      <c r="G9" s="15"/>
      <c r="H9" s="15"/>
      <c r="I9" s="17"/>
      <c r="J9" s="17"/>
      <c r="K9" s="17"/>
      <c r="L9" s="17"/>
      <c r="M9" s="17"/>
      <c r="N9" s="17"/>
      <c r="O9" s="17"/>
      <c r="P9" s="101"/>
      <c r="Q9" s="101"/>
    </row>
    <row r="10" spans="1:17" ht="23.25">
      <c r="A10" s="73"/>
      <c r="B10" s="79" t="s">
        <v>69</v>
      </c>
      <c r="C10" s="154" t="s">
        <v>129</v>
      </c>
      <c r="D10" s="19">
        <v>410000</v>
      </c>
      <c r="E10" s="15">
        <v>0</v>
      </c>
      <c r="F10" s="15">
        <v>100000</v>
      </c>
      <c r="G10" s="15">
        <v>296570</v>
      </c>
      <c r="H10" s="15">
        <f>SUM(E10:G10)</f>
        <v>396570</v>
      </c>
      <c r="I10" s="17"/>
      <c r="J10" s="17"/>
      <c r="K10" s="17"/>
      <c r="L10" s="17"/>
      <c r="M10" s="17"/>
      <c r="N10" s="17"/>
      <c r="O10" s="17"/>
      <c r="P10" s="101"/>
      <c r="Q10" s="101"/>
    </row>
    <row r="11" spans="1:17" ht="23.25">
      <c r="A11" s="73"/>
      <c r="B11" s="79" t="s">
        <v>70</v>
      </c>
      <c r="C11" s="154"/>
      <c r="D11" s="19"/>
      <c r="E11" s="15"/>
      <c r="F11" s="15"/>
      <c r="G11" s="15"/>
      <c r="H11" s="15"/>
      <c r="I11" s="17"/>
      <c r="J11" s="17"/>
      <c r="K11" s="17"/>
      <c r="L11" s="17"/>
      <c r="M11" s="17"/>
      <c r="N11" s="17"/>
      <c r="O11" s="17"/>
      <c r="P11" s="101"/>
      <c r="Q11" s="101"/>
    </row>
    <row r="12" spans="1:17" ht="23.25">
      <c r="A12" s="73"/>
      <c r="B12" s="79" t="s">
        <v>42</v>
      </c>
      <c r="C12" s="154"/>
      <c r="D12" s="19"/>
      <c r="E12" s="15"/>
      <c r="F12" s="15"/>
      <c r="G12" s="15"/>
      <c r="H12" s="15"/>
      <c r="I12" s="17"/>
      <c r="J12" s="17"/>
      <c r="K12" s="17"/>
      <c r="L12" s="17"/>
      <c r="M12" s="17"/>
      <c r="N12" s="17"/>
      <c r="O12" s="17"/>
      <c r="P12" s="101"/>
      <c r="Q12" s="101"/>
    </row>
    <row r="13" spans="1:17" ht="23.25">
      <c r="A13" s="73" t="s">
        <v>136</v>
      </c>
      <c r="B13" s="79" t="s">
        <v>141</v>
      </c>
      <c r="C13" s="154"/>
      <c r="D13" s="19"/>
      <c r="E13" s="15"/>
      <c r="F13" s="15"/>
      <c r="G13" s="15"/>
      <c r="H13" s="15"/>
      <c r="I13" s="17"/>
      <c r="J13" s="17"/>
      <c r="K13" s="17"/>
      <c r="L13" s="17"/>
      <c r="M13" s="17"/>
      <c r="N13" s="17"/>
      <c r="O13" s="17"/>
      <c r="P13" s="101"/>
      <c r="Q13" s="101"/>
    </row>
    <row r="14" spans="1:17" ht="23.25">
      <c r="A14" s="73"/>
      <c r="B14" s="79" t="s">
        <v>142</v>
      </c>
      <c r="C14" s="154"/>
      <c r="D14" s="19"/>
      <c r="E14" s="15"/>
      <c r="F14" s="15"/>
      <c r="G14" s="15"/>
      <c r="H14" s="15"/>
      <c r="I14" s="17"/>
      <c r="J14" s="17"/>
      <c r="K14" s="17"/>
      <c r="L14" s="17"/>
      <c r="M14" s="17"/>
      <c r="N14" s="17"/>
      <c r="O14" s="17"/>
      <c r="P14" s="101"/>
      <c r="Q14" s="101"/>
    </row>
    <row r="15" spans="1:17" ht="23.25">
      <c r="A15" s="73" t="s">
        <v>137</v>
      </c>
      <c r="B15" s="79" t="s">
        <v>143</v>
      </c>
      <c r="C15" s="154"/>
      <c r="D15" s="19"/>
      <c r="E15" s="15"/>
      <c r="F15" s="15"/>
      <c r="G15" s="15"/>
      <c r="H15" s="15"/>
      <c r="I15" s="17"/>
      <c r="J15" s="17"/>
      <c r="K15" s="17"/>
      <c r="L15" s="17"/>
      <c r="M15" s="17"/>
      <c r="N15" s="17"/>
      <c r="O15" s="17"/>
      <c r="P15" s="101"/>
      <c r="Q15" s="101"/>
    </row>
    <row r="16" spans="1:17" ht="23.25">
      <c r="A16" s="73" t="s">
        <v>138</v>
      </c>
      <c r="B16" s="79" t="s">
        <v>144</v>
      </c>
      <c r="C16" s="154" t="s">
        <v>129</v>
      </c>
      <c r="D16" s="19">
        <v>80000</v>
      </c>
      <c r="E16" s="15">
        <v>0</v>
      </c>
      <c r="F16" s="15">
        <v>0</v>
      </c>
      <c r="G16" s="15">
        <v>80000</v>
      </c>
      <c r="H16" s="15">
        <f>SUM(E16:G16)</f>
        <v>80000</v>
      </c>
      <c r="I16" s="17"/>
      <c r="J16" s="17"/>
      <c r="K16" s="17"/>
      <c r="L16" s="17"/>
      <c r="M16" s="17"/>
      <c r="N16" s="17"/>
      <c r="O16" s="17"/>
      <c r="P16" s="101"/>
      <c r="Q16" s="101"/>
    </row>
    <row r="17" spans="1:17" ht="23.25">
      <c r="A17" s="73"/>
      <c r="B17" s="79"/>
      <c r="C17" s="156"/>
      <c r="D17" s="19"/>
      <c r="E17" s="15"/>
      <c r="F17" s="15"/>
      <c r="G17" s="15"/>
      <c r="H17" s="15"/>
      <c r="I17" s="17"/>
      <c r="J17" s="17"/>
      <c r="K17" s="17"/>
      <c r="L17" s="17"/>
      <c r="M17" s="17"/>
      <c r="N17" s="17"/>
      <c r="O17" s="17"/>
      <c r="P17" s="101"/>
      <c r="Q17" s="101"/>
    </row>
    <row r="18" spans="1:17" ht="23.25">
      <c r="A18" s="190" t="s">
        <v>0</v>
      </c>
      <c r="B18" s="191"/>
      <c r="C18" s="195"/>
      <c r="D18" s="84">
        <f>SUM(D7:D17)</f>
        <v>490000</v>
      </c>
      <c r="E18" s="84">
        <f>SUM(E7:E17)</f>
        <v>0</v>
      </c>
      <c r="F18" s="84">
        <f>SUM(F7:F17)</f>
        <v>100000</v>
      </c>
      <c r="G18" s="84">
        <f>SUM(G7:G17)</f>
        <v>376570</v>
      </c>
      <c r="H18" s="84">
        <f>SUM(H7:H17)</f>
        <v>476570</v>
      </c>
      <c r="I18" s="17"/>
      <c r="J18" s="17"/>
      <c r="K18" s="17"/>
      <c r="L18" s="17"/>
      <c r="M18" s="17"/>
      <c r="N18" s="17"/>
      <c r="O18" s="17"/>
      <c r="P18" s="101"/>
      <c r="Q18" s="101"/>
    </row>
    <row r="19" spans="1:17" ht="23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01"/>
      <c r="Q19" s="101"/>
    </row>
    <row r="20" spans="1:17" ht="23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01"/>
      <c r="Q20" s="101"/>
    </row>
    <row r="21" spans="1:17" ht="23.25">
      <c r="A21" s="17"/>
      <c r="B21" s="17"/>
      <c r="C21" s="17" t="s">
        <v>18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01"/>
      <c r="Q21" s="101"/>
    </row>
    <row r="22" spans="1:17" ht="23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01"/>
      <c r="Q22" s="101"/>
    </row>
    <row r="23" spans="1:17" ht="23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01"/>
      <c r="Q23" s="101"/>
    </row>
    <row r="24" spans="1:17" ht="23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01"/>
      <c r="Q24" s="101"/>
    </row>
    <row r="25" spans="1:17" ht="23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01"/>
      <c r="Q25" s="101"/>
    </row>
    <row r="26" spans="1:17" ht="23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01"/>
      <c r="Q26" s="101"/>
    </row>
    <row r="27" spans="1:17" ht="23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01"/>
      <c r="Q27" s="101"/>
    </row>
    <row r="28" spans="1:17" ht="21.75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</row>
    <row r="29" spans="1:17" ht="21.75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</row>
    <row r="30" spans="1:17" ht="21.75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</row>
    <row r="31" spans="1:17" ht="21.75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</row>
    <row r="32" spans="1:17" ht="21.75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</row>
    <row r="33" spans="1:17" ht="21.75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</row>
    <row r="34" spans="1:17" ht="21.75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</row>
    <row r="35" spans="1:17" ht="21.75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</row>
    <row r="36" spans="1:17" ht="21.75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</row>
    <row r="37" spans="1:17" ht="21.75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</row>
    <row r="38" spans="1:17" ht="21.75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</row>
    <row r="39" spans="1:17" ht="21.75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</row>
    <row r="40" spans="1:17" ht="21.75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</row>
    <row r="41" spans="1:17" ht="21.75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</row>
    <row r="42" spans="1:17" ht="21.75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</row>
    <row r="43" spans="1:17" ht="21.75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</row>
    <row r="44" spans="1:17" ht="21.75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</row>
    <row r="45" spans="1:17" ht="21.75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</row>
    <row r="46" spans="1:17" ht="21.75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</row>
    <row r="47" spans="1:17" ht="21.75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</row>
    <row r="48" spans="1:17" ht="21.75">
      <c r="A48" s="101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</row>
    <row r="49" spans="1:17" ht="21.75">
      <c r="A49" s="101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</row>
    <row r="50" spans="1:17" ht="21.75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</row>
    <row r="51" spans="1:17" ht="21.75">
      <c r="A51" s="101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</row>
    <row r="52" spans="1:17" ht="21.75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</row>
    <row r="53" spans="1:17" ht="21.75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</row>
    <row r="54" spans="1:17" ht="21.75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</row>
    <row r="55" spans="1:17" ht="21.75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</row>
    <row r="56" spans="1:17" ht="21.75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</row>
    <row r="57" spans="1:17" ht="21.75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</row>
    <row r="58" spans="1:17" ht="21.75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</row>
  </sheetData>
  <mergeCells count="4">
    <mergeCell ref="A18:C18"/>
    <mergeCell ref="A1:H1"/>
    <mergeCell ref="A2:H2"/>
    <mergeCell ref="A3:H3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1">
    <tabColor indexed="13"/>
  </sheetPr>
  <dimension ref="A1:P58"/>
  <sheetViews>
    <sheetView workbookViewId="0" topLeftCell="B7">
      <selection activeCell="C10" sqref="C10"/>
    </sheetView>
  </sheetViews>
  <sheetFormatPr defaultColWidth="9.140625" defaultRowHeight="21.75"/>
  <cols>
    <col min="1" max="1" width="20.140625" style="0" customWidth="1"/>
    <col min="2" max="2" width="27.421875" style="0" customWidth="1"/>
    <col min="3" max="3" width="18.57421875" style="0" customWidth="1"/>
    <col min="4" max="4" width="18.8515625" style="0" customWidth="1"/>
    <col min="5" max="5" width="19.421875" style="0" customWidth="1"/>
    <col min="6" max="6" width="18.57421875" style="0" customWidth="1"/>
    <col min="7" max="7" width="19.140625" style="0" customWidth="1"/>
  </cols>
  <sheetData>
    <row r="1" spans="1:16" ht="23.25">
      <c r="A1" s="196" t="s">
        <v>300</v>
      </c>
      <c r="B1" s="196"/>
      <c r="C1" s="196"/>
      <c r="D1" s="196"/>
      <c r="E1" s="196"/>
      <c r="F1" s="196"/>
      <c r="G1" s="196"/>
      <c r="H1" s="17"/>
      <c r="I1" s="17"/>
      <c r="J1" s="17"/>
      <c r="K1" s="17"/>
      <c r="L1" s="17"/>
      <c r="M1" s="17"/>
      <c r="N1" s="17"/>
      <c r="O1" s="101"/>
      <c r="P1" s="101"/>
    </row>
    <row r="2" spans="1:16" ht="23.25">
      <c r="A2" s="196" t="s">
        <v>190</v>
      </c>
      <c r="B2" s="196"/>
      <c r="C2" s="196"/>
      <c r="D2" s="196"/>
      <c r="E2" s="196"/>
      <c r="F2" s="196"/>
      <c r="G2" s="196"/>
      <c r="H2" s="17"/>
      <c r="I2" s="17"/>
      <c r="J2" s="17"/>
      <c r="K2" s="17"/>
      <c r="L2" s="17"/>
      <c r="M2" s="17"/>
      <c r="N2" s="17"/>
      <c r="O2" s="101"/>
      <c r="P2" s="101"/>
    </row>
    <row r="3" spans="1:16" ht="23.25">
      <c r="A3" s="194" t="s">
        <v>359</v>
      </c>
      <c r="B3" s="194"/>
      <c r="C3" s="194"/>
      <c r="D3" s="194"/>
      <c r="E3" s="194"/>
      <c r="F3" s="194"/>
      <c r="G3" s="194"/>
      <c r="H3" s="17"/>
      <c r="I3" s="17"/>
      <c r="J3" s="17"/>
      <c r="K3" s="17"/>
      <c r="L3" s="17"/>
      <c r="M3" s="17"/>
      <c r="N3" s="17"/>
      <c r="O3" s="101"/>
      <c r="P3" s="101"/>
    </row>
    <row r="4" spans="1:16" ht="23.25">
      <c r="A4" s="74" t="s">
        <v>127</v>
      </c>
      <c r="B4" s="74" t="s">
        <v>108</v>
      </c>
      <c r="C4" s="74" t="s">
        <v>105</v>
      </c>
      <c r="D4" s="74" t="s">
        <v>128</v>
      </c>
      <c r="E4" s="74" t="s">
        <v>191</v>
      </c>
      <c r="F4" s="74" t="s">
        <v>192</v>
      </c>
      <c r="G4" s="74" t="s">
        <v>0</v>
      </c>
      <c r="H4" s="17"/>
      <c r="I4" s="17"/>
      <c r="J4" s="17"/>
      <c r="K4" s="17"/>
      <c r="L4" s="17"/>
      <c r="M4" s="17"/>
      <c r="N4" s="17"/>
      <c r="O4" s="101"/>
      <c r="P4" s="101"/>
    </row>
    <row r="5" spans="1:16" ht="23.25">
      <c r="A5" s="82"/>
      <c r="B5" s="82"/>
      <c r="C5" s="82"/>
      <c r="D5" s="82"/>
      <c r="E5" s="82" t="s">
        <v>65</v>
      </c>
      <c r="F5" s="82" t="s">
        <v>193</v>
      </c>
      <c r="G5" s="82"/>
      <c r="H5" s="17"/>
      <c r="I5" s="17"/>
      <c r="J5" s="17"/>
      <c r="K5" s="17"/>
      <c r="L5" s="17"/>
      <c r="M5" s="17"/>
      <c r="N5" s="17"/>
      <c r="O5" s="101"/>
      <c r="P5" s="101"/>
    </row>
    <row r="6" spans="1:16" ht="23.25">
      <c r="A6" s="75"/>
      <c r="B6" s="75"/>
      <c r="C6" s="75"/>
      <c r="D6" s="75"/>
      <c r="E6" s="75"/>
      <c r="F6" s="75"/>
      <c r="G6" s="75"/>
      <c r="H6" s="17"/>
      <c r="I6" s="17"/>
      <c r="J6" s="17"/>
      <c r="K6" s="17"/>
      <c r="L6" s="17"/>
      <c r="M6" s="17"/>
      <c r="N6" s="17"/>
      <c r="O6" s="101"/>
      <c r="P6" s="101"/>
    </row>
    <row r="7" spans="1:16" ht="23.25">
      <c r="A7" s="73" t="s">
        <v>134</v>
      </c>
      <c r="B7" s="79" t="s">
        <v>64</v>
      </c>
      <c r="C7" s="81"/>
      <c r="D7" s="102"/>
      <c r="E7" s="97"/>
      <c r="F7" s="97"/>
      <c r="G7" s="97"/>
      <c r="H7" s="17"/>
      <c r="I7" s="17"/>
      <c r="J7" s="17"/>
      <c r="K7" s="17"/>
      <c r="L7" s="17"/>
      <c r="M7" s="17"/>
      <c r="N7" s="17"/>
      <c r="O7" s="101"/>
      <c r="P7" s="101"/>
    </row>
    <row r="8" spans="1:16" ht="23.25">
      <c r="A8" s="73"/>
      <c r="B8" s="79" t="s">
        <v>139</v>
      </c>
      <c r="C8" s="73"/>
      <c r="D8" s="19"/>
      <c r="E8" s="15"/>
      <c r="F8" s="15"/>
      <c r="G8" s="15"/>
      <c r="H8" s="17"/>
      <c r="I8" s="17"/>
      <c r="J8" s="17"/>
      <c r="K8" s="17"/>
      <c r="L8" s="17"/>
      <c r="M8" s="17"/>
      <c r="N8" s="17"/>
      <c r="O8" s="101"/>
      <c r="P8" s="101"/>
    </row>
    <row r="9" spans="1:16" ht="23.25">
      <c r="A9" s="73" t="s">
        <v>135</v>
      </c>
      <c r="B9" s="79" t="s">
        <v>140</v>
      </c>
      <c r="C9" s="73"/>
      <c r="D9" s="19"/>
      <c r="E9" s="15"/>
      <c r="F9" s="15"/>
      <c r="G9" s="15"/>
      <c r="H9" s="17"/>
      <c r="I9" s="17"/>
      <c r="J9" s="17"/>
      <c r="K9" s="17"/>
      <c r="L9" s="17"/>
      <c r="M9" s="17"/>
      <c r="N9" s="17"/>
      <c r="O9" s="101"/>
      <c r="P9" s="101"/>
    </row>
    <row r="10" spans="1:16" ht="23.25">
      <c r="A10" s="73"/>
      <c r="B10" s="79" t="s">
        <v>69</v>
      </c>
      <c r="C10" s="154" t="s">
        <v>129</v>
      </c>
      <c r="D10" s="19">
        <v>183500</v>
      </c>
      <c r="E10" s="15">
        <v>118885</v>
      </c>
      <c r="F10" s="15">
        <v>0</v>
      </c>
      <c r="G10" s="15">
        <f>SUM(E10:F10)</f>
        <v>118885</v>
      </c>
      <c r="H10" s="17"/>
      <c r="I10" s="17"/>
      <c r="J10" s="17"/>
      <c r="K10" s="17"/>
      <c r="L10" s="17"/>
      <c r="M10" s="17"/>
      <c r="N10" s="17"/>
      <c r="O10" s="101"/>
      <c r="P10" s="101"/>
    </row>
    <row r="11" spans="1:16" ht="23.25">
      <c r="A11" s="73"/>
      <c r="B11" s="79" t="s">
        <v>70</v>
      </c>
      <c r="C11" s="73"/>
      <c r="D11" s="19"/>
      <c r="E11" s="15"/>
      <c r="F11" s="15"/>
      <c r="G11" s="15"/>
      <c r="H11" s="17"/>
      <c r="I11" s="17"/>
      <c r="J11" s="17"/>
      <c r="K11" s="17"/>
      <c r="L11" s="17"/>
      <c r="M11" s="17"/>
      <c r="N11" s="17"/>
      <c r="O11" s="101"/>
      <c r="P11" s="101"/>
    </row>
    <row r="12" spans="1:16" ht="23.25">
      <c r="A12" s="73"/>
      <c r="B12" s="79" t="s">
        <v>42</v>
      </c>
      <c r="C12" s="73"/>
      <c r="D12" s="19"/>
      <c r="E12" s="15"/>
      <c r="F12" s="15"/>
      <c r="G12" s="15"/>
      <c r="H12" s="17"/>
      <c r="I12" s="17"/>
      <c r="J12" s="17"/>
      <c r="K12" s="17"/>
      <c r="L12" s="17"/>
      <c r="M12" s="17"/>
      <c r="N12" s="17"/>
      <c r="O12" s="101"/>
      <c r="P12" s="101"/>
    </row>
    <row r="13" spans="1:16" ht="23.25">
      <c r="A13" s="73" t="s">
        <v>136</v>
      </c>
      <c r="B13" s="79" t="s">
        <v>141</v>
      </c>
      <c r="C13" s="73"/>
      <c r="D13" s="19"/>
      <c r="E13" s="15"/>
      <c r="F13" s="15"/>
      <c r="G13" s="15"/>
      <c r="H13" s="17"/>
      <c r="I13" s="17"/>
      <c r="J13" s="17"/>
      <c r="K13" s="17"/>
      <c r="L13" s="17"/>
      <c r="M13" s="17"/>
      <c r="N13" s="17"/>
      <c r="O13" s="101"/>
      <c r="P13" s="101"/>
    </row>
    <row r="14" spans="1:16" ht="23.25">
      <c r="A14" s="73"/>
      <c r="B14" s="79" t="s">
        <v>142</v>
      </c>
      <c r="C14" s="73"/>
      <c r="D14" s="19"/>
      <c r="E14" s="15"/>
      <c r="F14" s="15"/>
      <c r="G14" s="15"/>
      <c r="H14" s="17"/>
      <c r="I14" s="17"/>
      <c r="J14" s="17"/>
      <c r="K14" s="17"/>
      <c r="L14" s="17"/>
      <c r="M14" s="17"/>
      <c r="N14" s="17"/>
      <c r="O14" s="101"/>
      <c r="P14" s="101"/>
    </row>
    <row r="15" spans="1:16" ht="23.25">
      <c r="A15" s="73" t="s">
        <v>137</v>
      </c>
      <c r="B15" s="79" t="s">
        <v>143</v>
      </c>
      <c r="C15" s="73"/>
      <c r="D15" s="19"/>
      <c r="E15" s="15"/>
      <c r="F15" s="15"/>
      <c r="G15" s="15"/>
      <c r="H15" s="17"/>
      <c r="I15" s="17"/>
      <c r="J15" s="17"/>
      <c r="K15" s="17"/>
      <c r="L15" s="17"/>
      <c r="M15" s="17"/>
      <c r="N15" s="17"/>
      <c r="O15" s="101"/>
      <c r="P15" s="101"/>
    </row>
    <row r="16" spans="1:16" ht="23.25">
      <c r="A16" s="73" t="s">
        <v>138</v>
      </c>
      <c r="B16" s="79" t="s">
        <v>144</v>
      </c>
      <c r="C16" s="73"/>
      <c r="D16" s="19"/>
      <c r="E16" s="15"/>
      <c r="F16" s="15"/>
      <c r="G16" s="15"/>
      <c r="H16" s="17"/>
      <c r="I16" s="17"/>
      <c r="J16" s="17"/>
      <c r="K16" s="17"/>
      <c r="L16" s="17"/>
      <c r="M16" s="17"/>
      <c r="N16" s="17"/>
      <c r="O16" s="101"/>
      <c r="P16" s="101"/>
    </row>
    <row r="17" spans="1:16" ht="23.25">
      <c r="A17" s="73"/>
      <c r="B17" s="79"/>
      <c r="C17" s="72"/>
      <c r="D17" s="19"/>
      <c r="E17" s="15"/>
      <c r="F17" s="15"/>
      <c r="G17" s="15"/>
      <c r="H17" s="17"/>
      <c r="I17" s="17"/>
      <c r="J17" s="17"/>
      <c r="K17" s="17"/>
      <c r="L17" s="17"/>
      <c r="M17" s="17"/>
      <c r="N17" s="17"/>
      <c r="O17" s="101"/>
      <c r="P17" s="101"/>
    </row>
    <row r="18" spans="1:16" ht="23.25">
      <c r="A18" s="190" t="s">
        <v>0</v>
      </c>
      <c r="B18" s="191"/>
      <c r="C18" s="195"/>
      <c r="D18" s="84">
        <f>SUM(D7:D17)</f>
        <v>183500</v>
      </c>
      <c r="E18" s="84">
        <f>SUM(E7:E17)</f>
        <v>118885</v>
      </c>
      <c r="F18" s="84">
        <f>SUM(F7:F17)</f>
        <v>0</v>
      </c>
      <c r="G18" s="84">
        <f>SUM(G7:G17)</f>
        <v>118885</v>
      </c>
      <c r="H18" s="17"/>
      <c r="I18" s="17"/>
      <c r="J18" s="17"/>
      <c r="K18" s="17"/>
      <c r="L18" s="17"/>
      <c r="M18" s="17"/>
      <c r="N18" s="17"/>
      <c r="O18" s="101"/>
      <c r="P18" s="101"/>
    </row>
    <row r="19" spans="1:16" ht="23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01"/>
      <c r="P19" s="101"/>
    </row>
    <row r="20" spans="1:16" ht="23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01"/>
      <c r="P20" s="101"/>
    </row>
    <row r="21" spans="1:16" ht="23.25">
      <c r="A21" s="17"/>
      <c r="B21" s="17"/>
      <c r="C21" s="17" t="s">
        <v>18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01"/>
      <c r="P21" s="101"/>
    </row>
    <row r="22" spans="1:16" ht="23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01"/>
      <c r="P22" s="101"/>
    </row>
    <row r="23" spans="1:16" ht="23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01"/>
      <c r="P23" s="101"/>
    </row>
    <row r="24" spans="1:16" ht="23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01"/>
      <c r="P24" s="101"/>
    </row>
    <row r="25" spans="1:16" ht="23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01"/>
      <c r="P25" s="101"/>
    </row>
    <row r="26" spans="1:16" ht="23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01"/>
      <c r="P26" s="101"/>
    </row>
    <row r="27" spans="1:16" ht="23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01"/>
      <c r="P27" s="101"/>
    </row>
    <row r="28" spans="1:16" ht="21.75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</row>
    <row r="29" spans="1:16" ht="21.75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</row>
    <row r="30" spans="1:16" ht="21.75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</row>
    <row r="31" spans="1:16" ht="21.75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</row>
    <row r="32" spans="1:16" ht="21.75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</row>
    <row r="33" spans="1:16" ht="21.75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</row>
    <row r="34" spans="1:16" ht="21.75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</row>
    <row r="35" spans="1:16" ht="21.75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</row>
    <row r="36" spans="1:16" ht="21.75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</row>
    <row r="37" spans="1:16" ht="21.75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</row>
    <row r="38" spans="1:16" ht="21.75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</row>
    <row r="39" spans="1:16" ht="21.75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</row>
    <row r="40" spans="1:16" ht="21.75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</row>
    <row r="41" spans="1:16" ht="21.75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</row>
    <row r="42" spans="1:16" ht="21.75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</row>
    <row r="43" spans="1:16" ht="21.75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</row>
    <row r="44" spans="1:16" ht="21.75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</row>
    <row r="45" spans="1:16" ht="21.75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</row>
    <row r="46" spans="1:16" ht="21.75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</row>
    <row r="47" spans="1:16" ht="21.75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</row>
    <row r="48" spans="1:16" ht="21.75">
      <c r="A48" s="101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</row>
    <row r="49" spans="1:16" ht="21.75">
      <c r="A49" s="101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</row>
    <row r="50" spans="1:16" ht="21.75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</row>
    <row r="51" spans="1:16" ht="21.75">
      <c r="A51" s="101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</row>
    <row r="52" spans="1:16" ht="21.75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1:16" ht="21.75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</row>
    <row r="54" spans="1:16" ht="21.75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</row>
    <row r="55" spans="1:16" ht="21.75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</row>
    <row r="56" spans="1:16" ht="21.75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1:16" ht="21.75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</row>
    <row r="58" spans="1:16" ht="21.75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</row>
  </sheetData>
  <mergeCells count="4">
    <mergeCell ref="A18:C18"/>
    <mergeCell ref="A1:G1"/>
    <mergeCell ref="A2:G2"/>
    <mergeCell ref="A3:G3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2">
    <tabColor indexed="13"/>
  </sheetPr>
  <dimension ref="A1:W61"/>
  <sheetViews>
    <sheetView tabSelected="1" zoomScale="75" zoomScaleNormal="75" workbookViewId="0" topLeftCell="A1">
      <selection activeCell="H23" sqref="H23"/>
    </sheetView>
  </sheetViews>
  <sheetFormatPr defaultColWidth="9.140625" defaultRowHeight="21.75"/>
  <cols>
    <col min="1" max="1" width="10.8515625" style="0" customWidth="1"/>
    <col min="2" max="2" width="17.140625" style="0" customWidth="1"/>
    <col min="3" max="3" width="10.00390625" style="0" customWidth="1"/>
    <col min="4" max="4" width="13.57421875" style="0" customWidth="1"/>
    <col min="5" max="5" width="11.140625" style="0" customWidth="1"/>
    <col min="6" max="6" width="12.7109375" style="0" customWidth="1"/>
    <col min="7" max="7" width="12.8515625" style="0" customWidth="1"/>
    <col min="8" max="8" width="10.7109375" style="0" customWidth="1"/>
    <col min="9" max="9" width="12.57421875" style="0" customWidth="1"/>
    <col min="10" max="10" width="11.57421875" style="0" customWidth="1"/>
    <col min="11" max="11" width="11.421875" style="0" customWidth="1"/>
    <col min="12" max="12" width="11.57421875" style="0" customWidth="1"/>
    <col min="13" max="13" width="12.8515625" style="0" customWidth="1"/>
    <col min="14" max="14" width="13.7109375" style="0" customWidth="1"/>
  </cols>
  <sheetData>
    <row r="1" spans="1:23" ht="23.25">
      <c r="A1" s="196" t="s">
        <v>300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7"/>
      <c r="P1" s="17"/>
      <c r="Q1" s="17"/>
      <c r="R1" s="17"/>
      <c r="S1" s="17"/>
      <c r="T1" s="17"/>
      <c r="U1" s="17"/>
      <c r="V1" s="101"/>
      <c r="W1" s="101"/>
    </row>
    <row r="2" spans="1:23" ht="23.25">
      <c r="A2" s="196" t="s">
        <v>194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7"/>
      <c r="P2" s="17"/>
      <c r="Q2" s="17"/>
      <c r="R2" s="17"/>
      <c r="S2" s="17"/>
      <c r="T2" s="17"/>
      <c r="U2" s="17"/>
      <c r="V2" s="101"/>
      <c r="W2" s="101"/>
    </row>
    <row r="3" spans="1:23" ht="23.25">
      <c r="A3" s="196" t="s">
        <v>359</v>
      </c>
      <c r="B3" s="196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6"/>
      <c r="O3" s="17"/>
      <c r="P3" s="17"/>
      <c r="Q3" s="17"/>
      <c r="R3" s="17"/>
      <c r="S3" s="17"/>
      <c r="T3" s="17"/>
      <c r="U3" s="17"/>
      <c r="V3" s="101"/>
      <c r="W3" s="101"/>
    </row>
    <row r="4" spans="1:23" ht="23.25">
      <c r="A4" s="113"/>
      <c r="B4" s="104"/>
      <c r="C4" s="104"/>
      <c r="D4" s="182" t="s">
        <v>106</v>
      </c>
      <c r="E4" s="197"/>
      <c r="F4" s="197"/>
      <c r="G4" s="197"/>
      <c r="H4" s="197"/>
      <c r="I4" s="197"/>
      <c r="J4" s="197"/>
      <c r="K4" s="197"/>
      <c r="L4" s="197"/>
      <c r="M4" s="197"/>
      <c r="N4" s="125"/>
      <c r="O4" s="101"/>
      <c r="P4" s="101"/>
      <c r="Q4" s="17"/>
      <c r="R4" s="17"/>
      <c r="S4" s="17"/>
      <c r="T4" s="17"/>
      <c r="U4" s="17"/>
      <c r="V4" s="101"/>
      <c r="W4" s="101"/>
    </row>
    <row r="5" spans="1:23" ht="23.25">
      <c r="A5" s="116"/>
      <c r="B5" s="105"/>
      <c r="C5" s="105"/>
      <c r="D5" s="105" t="s">
        <v>59</v>
      </c>
      <c r="E5" s="114" t="s">
        <v>50</v>
      </c>
      <c r="F5" s="114"/>
      <c r="G5" s="114"/>
      <c r="H5" s="114"/>
      <c r="I5" s="105"/>
      <c r="J5" s="105" t="s">
        <v>31</v>
      </c>
      <c r="K5" s="105" t="s">
        <v>32</v>
      </c>
      <c r="L5" s="104"/>
      <c r="M5" s="116"/>
      <c r="N5" s="105"/>
      <c r="O5" s="101"/>
      <c r="P5" s="101"/>
      <c r="Q5" s="17"/>
      <c r="R5" s="17"/>
      <c r="S5" s="17"/>
      <c r="T5" s="17"/>
      <c r="U5" s="17"/>
      <c r="V5" s="101"/>
      <c r="W5" s="101"/>
    </row>
    <row r="6" spans="1:23" ht="23.25">
      <c r="A6" s="116" t="s">
        <v>127</v>
      </c>
      <c r="B6" s="105" t="s">
        <v>108</v>
      </c>
      <c r="C6" s="105" t="s">
        <v>105</v>
      </c>
      <c r="D6" s="105" t="s">
        <v>195</v>
      </c>
      <c r="E6" s="114" t="s">
        <v>33</v>
      </c>
      <c r="F6" s="114" t="s">
        <v>8</v>
      </c>
      <c r="G6" s="114" t="s">
        <v>9</v>
      </c>
      <c r="H6" s="114" t="s">
        <v>61</v>
      </c>
      <c r="I6" s="105" t="s">
        <v>196</v>
      </c>
      <c r="J6" s="105" t="s">
        <v>198</v>
      </c>
      <c r="K6" s="105" t="s">
        <v>199</v>
      </c>
      <c r="L6" s="105" t="s">
        <v>65</v>
      </c>
      <c r="M6" s="116" t="s">
        <v>3</v>
      </c>
      <c r="N6" s="105" t="s">
        <v>0</v>
      </c>
      <c r="O6" s="101"/>
      <c r="P6" s="101"/>
      <c r="Q6" s="17"/>
      <c r="R6" s="17"/>
      <c r="S6" s="17"/>
      <c r="T6" s="17"/>
      <c r="U6" s="17"/>
      <c r="V6" s="101"/>
      <c r="W6" s="101"/>
    </row>
    <row r="7" spans="1:23" ht="23.25">
      <c r="A7" s="116"/>
      <c r="B7" s="105"/>
      <c r="C7" s="105"/>
      <c r="D7" s="105"/>
      <c r="E7" s="114" t="s">
        <v>35</v>
      </c>
      <c r="F7" s="114"/>
      <c r="G7" s="114"/>
      <c r="H7" s="114" t="s">
        <v>60</v>
      </c>
      <c r="I7" s="105" t="s">
        <v>197</v>
      </c>
      <c r="J7" s="105" t="s">
        <v>36</v>
      </c>
      <c r="K7" s="105" t="s">
        <v>200</v>
      </c>
      <c r="L7" s="105"/>
      <c r="M7" s="116"/>
      <c r="N7" s="105"/>
      <c r="O7" s="101"/>
      <c r="P7" s="101"/>
      <c r="Q7" s="17"/>
      <c r="R7" s="17"/>
      <c r="S7" s="17"/>
      <c r="T7" s="17"/>
      <c r="U7" s="17"/>
      <c r="V7" s="101"/>
      <c r="W7" s="101"/>
    </row>
    <row r="8" spans="1:23" ht="23.25">
      <c r="A8" s="117"/>
      <c r="B8" s="106"/>
      <c r="C8" s="106"/>
      <c r="D8" s="106"/>
      <c r="E8" s="115"/>
      <c r="F8" s="115"/>
      <c r="G8" s="115"/>
      <c r="H8" s="115"/>
      <c r="I8" s="106"/>
      <c r="J8" s="106"/>
      <c r="K8" s="106" t="s">
        <v>38</v>
      </c>
      <c r="L8" s="106"/>
      <c r="M8" s="116"/>
      <c r="N8" s="106"/>
      <c r="O8" s="101"/>
      <c r="P8" s="101"/>
      <c r="Q8" s="17"/>
      <c r="R8" s="17"/>
      <c r="S8" s="17"/>
      <c r="T8" s="17"/>
      <c r="U8" s="17"/>
      <c r="V8" s="101"/>
      <c r="W8" s="101"/>
    </row>
    <row r="9" spans="1:23" ht="23.25">
      <c r="A9" s="107" t="s">
        <v>26</v>
      </c>
      <c r="B9" s="105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24"/>
      <c r="O9" s="101"/>
      <c r="P9" s="101"/>
      <c r="Q9" s="17"/>
      <c r="R9" s="17"/>
      <c r="S9" s="17"/>
      <c r="T9" s="17"/>
      <c r="U9" s="17"/>
      <c r="V9" s="101"/>
      <c r="W9" s="101"/>
    </row>
    <row r="10" spans="1:23" ht="23.25">
      <c r="A10" s="77" t="s">
        <v>134</v>
      </c>
      <c r="B10" s="108" t="s">
        <v>202</v>
      </c>
      <c r="C10" s="108" t="s">
        <v>201</v>
      </c>
      <c r="D10" s="120">
        <f>บริหารทั่วไป!H6</f>
        <v>2623082</v>
      </c>
      <c r="E10" s="108"/>
      <c r="F10" s="120"/>
      <c r="G10" s="108"/>
      <c r="H10" s="108"/>
      <c r="I10" s="77"/>
      <c r="J10" s="110"/>
      <c r="K10" s="110"/>
      <c r="L10" s="110"/>
      <c r="M10" s="110"/>
      <c r="N10" s="109">
        <f aca="true" t="shared" si="0" ref="N10:N18">SUM(D10:M10)</f>
        <v>2623082</v>
      </c>
      <c r="O10" s="101"/>
      <c r="P10" s="101"/>
      <c r="Q10" s="17"/>
      <c r="R10" s="17"/>
      <c r="S10" s="17"/>
      <c r="T10" s="17"/>
      <c r="U10" s="17"/>
      <c r="V10" s="101"/>
      <c r="W10" s="101"/>
    </row>
    <row r="11" spans="1:23" ht="23.25">
      <c r="A11" s="77"/>
      <c r="B11" s="108" t="s">
        <v>203</v>
      </c>
      <c r="C11" s="108" t="s">
        <v>201</v>
      </c>
      <c r="D11" s="120">
        <v>5712588</v>
      </c>
      <c r="E11" s="108"/>
      <c r="F11" s="120">
        <v>2020875.48</v>
      </c>
      <c r="G11" s="108"/>
      <c r="H11" s="108"/>
      <c r="I11" s="122">
        <v>1181520</v>
      </c>
      <c r="J11" s="110"/>
      <c r="K11" s="110"/>
      <c r="L11" s="110"/>
      <c r="M11" s="110"/>
      <c r="N11" s="109">
        <f t="shared" si="0"/>
        <v>8914983.48</v>
      </c>
      <c r="O11" s="101"/>
      <c r="P11" s="101"/>
      <c r="Q11" s="17"/>
      <c r="R11" s="17"/>
      <c r="S11" s="17"/>
      <c r="T11" s="17"/>
      <c r="U11" s="17"/>
      <c r="V11" s="101"/>
      <c r="W11" s="101"/>
    </row>
    <row r="12" spans="1:23" ht="23.25">
      <c r="A12" s="77" t="s">
        <v>135</v>
      </c>
      <c r="B12" s="108" t="s">
        <v>140</v>
      </c>
      <c r="C12" s="108" t="s">
        <v>201</v>
      </c>
      <c r="D12" s="120">
        <v>280678.5</v>
      </c>
      <c r="E12" s="108"/>
      <c r="F12" s="120">
        <v>10800</v>
      </c>
      <c r="G12" s="108"/>
      <c r="H12" s="108"/>
      <c r="I12" s="122">
        <v>33000</v>
      </c>
      <c r="J12" s="110"/>
      <c r="K12" s="110"/>
      <c r="L12" s="110"/>
      <c r="M12" s="110"/>
      <c r="N12" s="109">
        <f t="shared" si="0"/>
        <v>324478.5</v>
      </c>
      <c r="O12" s="101"/>
      <c r="P12" s="101"/>
      <c r="Q12" s="17"/>
      <c r="R12" s="17"/>
      <c r="S12" s="17"/>
      <c r="T12" s="17"/>
      <c r="U12" s="17"/>
      <c r="V12" s="101"/>
      <c r="W12" s="101"/>
    </row>
    <row r="13" spans="1:23" ht="23.25">
      <c r="A13" s="77"/>
      <c r="B13" s="108" t="s">
        <v>69</v>
      </c>
      <c r="C13" s="108" t="s">
        <v>201</v>
      </c>
      <c r="D13" s="120">
        <v>1315631.06</v>
      </c>
      <c r="E13" s="120">
        <v>81100.58</v>
      </c>
      <c r="F13" s="120">
        <v>1404321.48</v>
      </c>
      <c r="G13" s="120">
        <v>1650112.37</v>
      </c>
      <c r="H13" s="120"/>
      <c r="I13" s="122">
        <v>3154945</v>
      </c>
      <c r="J13" s="110">
        <v>420584</v>
      </c>
      <c r="K13" s="110">
        <v>396570</v>
      </c>
      <c r="L13" s="110">
        <v>118885</v>
      </c>
      <c r="M13" s="110"/>
      <c r="N13" s="109">
        <f t="shared" si="0"/>
        <v>8542149.49</v>
      </c>
      <c r="O13" s="101"/>
      <c r="P13" s="101"/>
      <c r="Q13" s="17"/>
      <c r="R13" s="17"/>
      <c r="S13" s="17"/>
      <c r="T13" s="17"/>
      <c r="U13" s="17"/>
      <c r="V13" s="101"/>
      <c r="W13" s="101"/>
    </row>
    <row r="14" spans="1:23" ht="23.25">
      <c r="A14" s="77"/>
      <c r="B14" s="108" t="s">
        <v>70</v>
      </c>
      <c r="C14" s="108" t="s">
        <v>201</v>
      </c>
      <c r="D14" s="120">
        <v>488701.7</v>
      </c>
      <c r="E14" s="120">
        <v>50000</v>
      </c>
      <c r="F14" s="120">
        <v>993301.6</v>
      </c>
      <c r="G14" s="108"/>
      <c r="H14" s="108"/>
      <c r="I14" s="122">
        <v>291621.25</v>
      </c>
      <c r="J14" s="110"/>
      <c r="K14" s="110"/>
      <c r="L14" s="110"/>
      <c r="M14" s="110"/>
      <c r="N14" s="109">
        <f t="shared" si="0"/>
        <v>1823624.5499999998</v>
      </c>
      <c r="O14" s="101"/>
      <c r="P14" s="101"/>
      <c r="Q14" s="17"/>
      <c r="R14" s="17"/>
      <c r="S14" s="17"/>
      <c r="T14" s="17"/>
      <c r="U14" s="17"/>
      <c r="V14" s="101"/>
      <c r="W14" s="101"/>
    </row>
    <row r="15" spans="1:23" ht="23.25">
      <c r="A15" s="77"/>
      <c r="B15" s="108" t="s">
        <v>42</v>
      </c>
      <c r="C15" s="108" t="s">
        <v>201</v>
      </c>
      <c r="D15" s="120">
        <v>337436.5</v>
      </c>
      <c r="E15" s="108"/>
      <c r="F15" s="120">
        <v>40263.18</v>
      </c>
      <c r="G15" s="108"/>
      <c r="H15" s="108"/>
      <c r="I15" s="77"/>
      <c r="J15" s="110"/>
      <c r="K15" s="110"/>
      <c r="L15" s="110"/>
      <c r="M15" s="110"/>
      <c r="N15" s="109">
        <f t="shared" si="0"/>
        <v>377699.68</v>
      </c>
      <c r="O15" s="101"/>
      <c r="P15" s="101"/>
      <c r="Q15" s="17"/>
      <c r="R15" s="17"/>
      <c r="S15" s="17"/>
      <c r="T15" s="17"/>
      <c r="U15" s="17"/>
      <c r="V15" s="101"/>
      <c r="W15" s="101"/>
    </row>
    <row r="16" spans="1:23" ht="23.25">
      <c r="A16" s="77" t="s">
        <v>136</v>
      </c>
      <c r="B16" s="108" t="s">
        <v>141</v>
      </c>
      <c r="C16" s="108" t="s">
        <v>201</v>
      </c>
      <c r="D16" s="120">
        <v>0</v>
      </c>
      <c r="E16" s="108"/>
      <c r="F16" s="120"/>
      <c r="G16" s="108"/>
      <c r="H16" s="108"/>
      <c r="I16" s="122">
        <v>20990</v>
      </c>
      <c r="J16" s="110"/>
      <c r="K16" s="110"/>
      <c r="L16" s="110"/>
      <c r="M16" s="110"/>
      <c r="N16" s="109">
        <f t="shared" si="0"/>
        <v>20990</v>
      </c>
      <c r="O16" s="101"/>
      <c r="P16" s="101"/>
      <c r="Q16" s="17"/>
      <c r="R16" s="17"/>
      <c r="S16" s="17"/>
      <c r="T16" s="17"/>
      <c r="U16" s="17"/>
      <c r="V16" s="101"/>
      <c r="W16" s="101"/>
    </row>
    <row r="17" spans="1:23" ht="23.25">
      <c r="A17" s="77"/>
      <c r="B17" s="108" t="s">
        <v>142</v>
      </c>
      <c r="C17" s="108" t="s">
        <v>201</v>
      </c>
      <c r="D17" s="181">
        <v>187800</v>
      </c>
      <c r="E17" s="108"/>
      <c r="F17" s="108"/>
      <c r="G17" s="108"/>
      <c r="H17" s="108"/>
      <c r="I17" s="122">
        <v>1226000</v>
      </c>
      <c r="J17" s="110"/>
      <c r="K17" s="110"/>
      <c r="L17" s="110"/>
      <c r="M17" s="110"/>
      <c r="N17" s="109">
        <f t="shared" si="0"/>
        <v>1413800</v>
      </c>
      <c r="O17" s="101"/>
      <c r="P17" s="101"/>
      <c r="Q17" s="17"/>
      <c r="R17" s="17"/>
      <c r="S17" s="17"/>
      <c r="T17" s="17"/>
      <c r="U17" s="17"/>
      <c r="V17" s="101"/>
      <c r="W17" s="101"/>
    </row>
    <row r="18" spans="1:23" ht="23.25">
      <c r="A18" s="77" t="s">
        <v>137</v>
      </c>
      <c r="B18" s="108" t="s">
        <v>143</v>
      </c>
      <c r="C18" s="108"/>
      <c r="D18" s="181">
        <v>0</v>
      </c>
      <c r="E18" s="108"/>
      <c r="F18" s="108"/>
      <c r="G18" s="108"/>
      <c r="H18" s="108"/>
      <c r="I18" s="77"/>
      <c r="J18" s="110"/>
      <c r="K18" s="110"/>
      <c r="L18" s="110"/>
      <c r="M18" s="110"/>
      <c r="N18" s="109">
        <f t="shared" si="0"/>
        <v>0</v>
      </c>
      <c r="O18" s="101"/>
      <c r="P18" s="101"/>
      <c r="Q18" s="17"/>
      <c r="R18" s="17"/>
      <c r="S18" s="17"/>
      <c r="T18" s="17"/>
      <c r="U18" s="17"/>
      <c r="V18" s="101"/>
      <c r="W18" s="101"/>
    </row>
    <row r="19" spans="1:23" ht="23.25">
      <c r="A19" s="77" t="s">
        <v>138</v>
      </c>
      <c r="B19" s="108" t="s">
        <v>144</v>
      </c>
      <c r="C19" s="108" t="s">
        <v>201</v>
      </c>
      <c r="D19" s="181">
        <v>27000</v>
      </c>
      <c r="E19" s="108"/>
      <c r="F19" s="120">
        <v>1774000</v>
      </c>
      <c r="G19" s="120"/>
      <c r="H19" s="120">
        <v>10000</v>
      </c>
      <c r="I19" s="122">
        <v>298731.16</v>
      </c>
      <c r="J19" s="110">
        <v>70000</v>
      </c>
      <c r="K19" s="110">
        <v>80000</v>
      </c>
      <c r="L19" s="110"/>
      <c r="M19" s="110"/>
      <c r="N19" s="109">
        <f>SUM(D19:M19)</f>
        <v>2259731.16</v>
      </c>
      <c r="O19" s="101"/>
      <c r="P19" s="101"/>
      <c r="Q19" s="17"/>
      <c r="R19" s="17"/>
      <c r="S19" s="17"/>
      <c r="T19" s="17"/>
      <c r="U19" s="17"/>
      <c r="V19" s="101"/>
      <c r="W19" s="101"/>
    </row>
    <row r="20" spans="1:23" ht="23.25">
      <c r="A20" s="77" t="s">
        <v>3</v>
      </c>
      <c r="B20" s="108" t="s">
        <v>3</v>
      </c>
      <c r="C20" s="108" t="s">
        <v>201</v>
      </c>
      <c r="D20" s="181">
        <v>0</v>
      </c>
      <c r="E20" s="108"/>
      <c r="F20" s="108"/>
      <c r="G20" s="108"/>
      <c r="H20" s="108"/>
      <c r="I20" s="78"/>
      <c r="J20" s="110"/>
      <c r="K20" s="110"/>
      <c r="L20" s="119"/>
      <c r="M20" s="119">
        <v>9579656.07</v>
      </c>
      <c r="N20" s="109">
        <f>SUM(D20:M20)</f>
        <v>9579656.07</v>
      </c>
      <c r="O20" s="101"/>
      <c r="P20" s="101"/>
      <c r="Q20" s="17"/>
      <c r="R20" s="17"/>
      <c r="S20" s="17"/>
      <c r="T20" s="17"/>
      <c r="U20" s="17"/>
      <c r="V20" s="101"/>
      <c r="W20" s="101"/>
    </row>
    <row r="21" spans="1:23" ht="23.25">
      <c r="A21" s="111" t="s">
        <v>0</v>
      </c>
      <c r="B21" s="111"/>
      <c r="C21" s="111"/>
      <c r="D21" s="121">
        <f aca="true" t="shared" si="1" ref="D21:M21">SUM(D10:D20)</f>
        <v>10972917.76</v>
      </c>
      <c r="E21" s="123">
        <f t="shared" si="1"/>
        <v>131100.58000000002</v>
      </c>
      <c r="F21" s="121">
        <f t="shared" si="1"/>
        <v>6243561.739999999</v>
      </c>
      <c r="G21" s="123">
        <f t="shared" si="1"/>
        <v>1650112.37</v>
      </c>
      <c r="H21" s="123">
        <f t="shared" si="1"/>
        <v>10000</v>
      </c>
      <c r="I21" s="123">
        <f t="shared" si="1"/>
        <v>6206807.41</v>
      </c>
      <c r="J21" s="112">
        <f t="shared" si="1"/>
        <v>490584</v>
      </c>
      <c r="K21" s="112">
        <f t="shared" si="1"/>
        <v>476570</v>
      </c>
      <c r="L21" s="112">
        <f t="shared" si="1"/>
        <v>118885</v>
      </c>
      <c r="M21" s="118">
        <f t="shared" si="1"/>
        <v>9579656.07</v>
      </c>
      <c r="N21" s="112">
        <f>SUM(N10:N20)</f>
        <v>35880194.93</v>
      </c>
      <c r="O21" s="101"/>
      <c r="P21" s="101"/>
      <c r="Q21" s="17"/>
      <c r="R21" s="17"/>
      <c r="S21" s="17"/>
      <c r="T21" s="17"/>
      <c r="U21" s="17"/>
      <c r="V21" s="101"/>
      <c r="W21" s="101"/>
    </row>
    <row r="22" spans="1:23" ht="23.25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7"/>
      <c r="R22" s="17"/>
      <c r="S22" s="17"/>
      <c r="T22" s="17"/>
      <c r="U22" s="17"/>
      <c r="V22" s="101"/>
      <c r="W22" s="101"/>
    </row>
    <row r="23" spans="1:23" ht="23.25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7"/>
      <c r="R23" s="17"/>
      <c r="S23" s="17"/>
      <c r="T23" s="17"/>
      <c r="U23" s="17"/>
      <c r="V23" s="101"/>
      <c r="W23" s="101"/>
    </row>
    <row r="24" spans="1:23" ht="23.25">
      <c r="A24" s="101"/>
      <c r="B24" s="101"/>
      <c r="C24" s="101"/>
      <c r="D24" s="101"/>
      <c r="E24" s="101"/>
      <c r="F24" s="101"/>
      <c r="G24" s="101"/>
      <c r="H24" s="101"/>
      <c r="I24" s="101" t="s">
        <v>18</v>
      </c>
      <c r="J24" s="101"/>
      <c r="K24" s="101"/>
      <c r="L24" s="101"/>
      <c r="M24" s="101"/>
      <c r="N24" s="101"/>
      <c r="O24" s="101"/>
      <c r="P24" s="101"/>
      <c r="Q24" s="17"/>
      <c r="R24" s="17"/>
      <c r="S24" s="17"/>
      <c r="T24" s="17"/>
      <c r="U24" s="17"/>
      <c r="V24" s="101"/>
      <c r="W24" s="101"/>
    </row>
    <row r="25" spans="1:23" ht="23.25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7"/>
      <c r="R25" s="17"/>
      <c r="S25" s="17"/>
      <c r="T25" s="17"/>
      <c r="U25" s="17"/>
      <c r="V25" s="101"/>
      <c r="W25" s="101"/>
    </row>
    <row r="26" spans="1:23" ht="23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01"/>
      <c r="W26" s="101"/>
    </row>
    <row r="27" spans="1:23" ht="23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01"/>
      <c r="W27" s="101"/>
    </row>
    <row r="28" spans="1:23" ht="23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01"/>
      <c r="W28" s="101"/>
    </row>
    <row r="29" spans="1:23" ht="23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01"/>
      <c r="W29" s="101"/>
    </row>
    <row r="30" spans="1:23" ht="23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01"/>
      <c r="W30" s="101"/>
    </row>
    <row r="31" spans="1:23" ht="21.75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</row>
    <row r="32" spans="1:23" ht="21.75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</row>
    <row r="33" spans="1:23" ht="21.75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</row>
    <row r="34" spans="1:23" ht="21.75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</row>
    <row r="35" spans="1:23" ht="21.75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</row>
    <row r="36" spans="1:23" ht="21.75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</row>
    <row r="37" spans="1:23" ht="21.75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</row>
    <row r="38" spans="1:23" ht="21.75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</row>
    <row r="39" spans="1:23" ht="21.75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</row>
    <row r="40" spans="1:23" ht="21.75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</row>
    <row r="41" spans="1:23" ht="21.75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</row>
    <row r="42" spans="1:23" ht="21.75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</row>
    <row r="43" spans="1:23" ht="21.75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</row>
    <row r="44" spans="1:23" ht="21.75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</row>
    <row r="45" spans="1:23" ht="21.75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</row>
    <row r="46" spans="1:23" ht="21.75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</row>
    <row r="47" spans="1:23" ht="21.75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</row>
    <row r="48" spans="1:23" ht="21.75">
      <c r="A48" s="101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</row>
    <row r="49" spans="1:23" ht="21.75">
      <c r="A49" s="101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</row>
    <row r="50" spans="1:23" ht="21.75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</row>
    <row r="51" spans="1:23" ht="21.75">
      <c r="A51" s="101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</row>
    <row r="52" spans="1:23" ht="21.75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</row>
    <row r="53" spans="1:23" ht="21.75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</row>
    <row r="54" spans="1:23" ht="21.75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</row>
    <row r="55" spans="1:23" ht="21.75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</row>
    <row r="56" spans="1:23" ht="21.75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</row>
    <row r="57" spans="1:23" ht="21.75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</row>
    <row r="58" spans="1:23" ht="21.75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</row>
    <row r="59" spans="1:23" ht="21.75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</row>
    <row r="60" spans="1:23" ht="21.75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</row>
    <row r="61" spans="1:23" ht="21.75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</row>
  </sheetData>
  <mergeCells count="4">
    <mergeCell ref="D4:M4"/>
    <mergeCell ref="A1:N1"/>
    <mergeCell ref="A2:N2"/>
    <mergeCell ref="A3:N3"/>
  </mergeCells>
  <printOptions/>
  <pageMargins left="0.35433070866141736" right="0" top="0.7874015748031497" bottom="0.3937007874015748" header="0.5118110236220472" footer="0.5118110236220472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3">
    <tabColor indexed="13"/>
  </sheetPr>
  <dimension ref="A1:W61"/>
  <sheetViews>
    <sheetView zoomScale="75" zoomScaleNormal="75" workbookViewId="0" topLeftCell="A4">
      <selection activeCell="I23" sqref="I23"/>
    </sheetView>
  </sheetViews>
  <sheetFormatPr defaultColWidth="9.140625" defaultRowHeight="21.75"/>
  <cols>
    <col min="1" max="1" width="11.421875" style="0" customWidth="1"/>
    <col min="2" max="2" width="17.140625" style="0" customWidth="1"/>
    <col min="3" max="3" width="10.00390625" style="0" customWidth="1"/>
    <col min="4" max="4" width="13.57421875" style="0" customWidth="1"/>
    <col min="5" max="5" width="10.140625" style="0" customWidth="1"/>
    <col min="6" max="6" width="12.7109375" style="0" customWidth="1"/>
    <col min="7" max="7" width="11.28125" style="0" customWidth="1"/>
    <col min="8" max="8" width="10.7109375" style="0" customWidth="1"/>
    <col min="9" max="9" width="12.57421875" style="0" customWidth="1"/>
    <col min="10" max="10" width="11.57421875" style="0" customWidth="1"/>
    <col min="11" max="11" width="11.421875" style="0" customWidth="1"/>
    <col min="12" max="12" width="11.57421875" style="0" customWidth="1"/>
    <col min="13" max="13" width="12.8515625" style="0" customWidth="1"/>
    <col min="14" max="14" width="13.8515625" style="0" customWidth="1"/>
  </cols>
  <sheetData>
    <row r="1" spans="1:23" ht="23.25">
      <c r="A1" s="196" t="s">
        <v>300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7"/>
      <c r="P1" s="17"/>
      <c r="Q1" s="17"/>
      <c r="R1" s="17"/>
      <c r="S1" s="17"/>
      <c r="T1" s="17"/>
      <c r="U1" s="17"/>
      <c r="V1" s="101"/>
      <c r="W1" s="101"/>
    </row>
    <row r="2" spans="1:23" ht="23.25">
      <c r="A2" s="196" t="s">
        <v>204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7"/>
      <c r="P2" s="17"/>
      <c r="Q2" s="17"/>
      <c r="R2" s="17"/>
      <c r="S2" s="17"/>
      <c r="T2" s="17"/>
      <c r="U2" s="17"/>
      <c r="V2" s="101"/>
      <c r="W2" s="101"/>
    </row>
    <row r="3" spans="1:23" ht="23.25">
      <c r="A3" s="196" t="s">
        <v>359</v>
      </c>
      <c r="B3" s="196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6"/>
      <c r="O3" s="17"/>
      <c r="P3" s="17"/>
      <c r="Q3" s="17"/>
      <c r="R3" s="17"/>
      <c r="S3" s="17"/>
      <c r="T3" s="17"/>
      <c r="U3" s="17"/>
      <c r="V3" s="101"/>
      <c r="W3" s="101"/>
    </row>
    <row r="4" spans="1:23" ht="23.25">
      <c r="A4" s="113"/>
      <c r="B4" s="104"/>
      <c r="C4" s="104"/>
      <c r="D4" s="182" t="s">
        <v>106</v>
      </c>
      <c r="E4" s="197"/>
      <c r="F4" s="197"/>
      <c r="G4" s="197"/>
      <c r="H4" s="197"/>
      <c r="I4" s="197"/>
      <c r="J4" s="197"/>
      <c r="K4" s="197"/>
      <c r="L4" s="197"/>
      <c r="M4" s="197"/>
      <c r="N4" s="125"/>
      <c r="O4" s="101"/>
      <c r="P4" s="101"/>
      <c r="Q4" s="17"/>
      <c r="R4" s="17"/>
      <c r="S4" s="17"/>
      <c r="T4" s="17"/>
      <c r="U4" s="17"/>
      <c r="V4" s="101"/>
      <c r="W4" s="101"/>
    </row>
    <row r="5" spans="1:23" ht="23.25">
      <c r="A5" s="116"/>
      <c r="B5" s="105"/>
      <c r="C5" s="105"/>
      <c r="D5" s="105" t="s">
        <v>59</v>
      </c>
      <c r="E5" s="114" t="s">
        <v>50</v>
      </c>
      <c r="F5" s="114"/>
      <c r="G5" s="114"/>
      <c r="H5" s="114"/>
      <c r="I5" s="105"/>
      <c r="J5" s="105" t="s">
        <v>31</v>
      </c>
      <c r="K5" s="105" t="s">
        <v>32</v>
      </c>
      <c r="L5" s="104"/>
      <c r="M5" s="116"/>
      <c r="N5" s="105"/>
      <c r="O5" s="101"/>
      <c r="P5" s="101"/>
      <c r="Q5" s="17"/>
      <c r="R5" s="17"/>
      <c r="S5" s="17"/>
      <c r="T5" s="17"/>
      <c r="U5" s="17"/>
      <c r="V5" s="101"/>
      <c r="W5" s="101"/>
    </row>
    <row r="6" spans="1:23" ht="23.25">
      <c r="A6" s="116" t="s">
        <v>127</v>
      </c>
      <c r="B6" s="105" t="s">
        <v>108</v>
      </c>
      <c r="C6" s="105" t="s">
        <v>105</v>
      </c>
      <c r="D6" s="105" t="s">
        <v>195</v>
      </c>
      <c r="E6" s="114" t="s">
        <v>33</v>
      </c>
      <c r="F6" s="114" t="s">
        <v>8</v>
      </c>
      <c r="G6" s="114" t="s">
        <v>9</v>
      </c>
      <c r="H6" s="114" t="s">
        <v>61</v>
      </c>
      <c r="I6" s="105" t="s">
        <v>196</v>
      </c>
      <c r="J6" s="105" t="s">
        <v>198</v>
      </c>
      <c r="K6" s="105" t="s">
        <v>199</v>
      </c>
      <c r="L6" s="105" t="s">
        <v>65</v>
      </c>
      <c r="M6" s="116" t="s">
        <v>3</v>
      </c>
      <c r="N6" s="105" t="s">
        <v>0</v>
      </c>
      <c r="O6" s="101"/>
      <c r="P6" s="101"/>
      <c r="Q6" s="17"/>
      <c r="R6" s="17"/>
      <c r="S6" s="17"/>
      <c r="T6" s="17"/>
      <c r="U6" s="17"/>
      <c r="V6" s="101"/>
      <c r="W6" s="101"/>
    </row>
    <row r="7" spans="1:23" ht="23.25">
      <c r="A7" s="116"/>
      <c r="B7" s="105"/>
      <c r="C7" s="105"/>
      <c r="D7" s="105"/>
      <c r="E7" s="114" t="s">
        <v>35</v>
      </c>
      <c r="F7" s="114"/>
      <c r="G7" s="114"/>
      <c r="H7" s="114" t="s">
        <v>60</v>
      </c>
      <c r="I7" s="105" t="s">
        <v>197</v>
      </c>
      <c r="J7" s="105" t="s">
        <v>36</v>
      </c>
      <c r="K7" s="105" t="s">
        <v>200</v>
      </c>
      <c r="L7" s="105"/>
      <c r="M7" s="116"/>
      <c r="N7" s="105"/>
      <c r="O7" s="101"/>
      <c r="P7" s="101"/>
      <c r="Q7" s="17"/>
      <c r="R7" s="17"/>
      <c r="S7" s="17"/>
      <c r="T7" s="17"/>
      <c r="U7" s="17"/>
      <c r="V7" s="101"/>
      <c r="W7" s="101"/>
    </row>
    <row r="8" spans="1:23" ht="23.25">
      <c r="A8" s="117"/>
      <c r="B8" s="106"/>
      <c r="C8" s="106"/>
      <c r="D8" s="106"/>
      <c r="E8" s="115"/>
      <c r="F8" s="115"/>
      <c r="G8" s="115"/>
      <c r="H8" s="115"/>
      <c r="I8" s="106"/>
      <c r="J8" s="106"/>
      <c r="K8" s="106" t="s">
        <v>38</v>
      </c>
      <c r="L8" s="106"/>
      <c r="M8" s="116"/>
      <c r="N8" s="106"/>
      <c r="O8" s="101"/>
      <c r="P8" s="101"/>
      <c r="Q8" s="17"/>
      <c r="R8" s="17"/>
      <c r="S8" s="17"/>
      <c r="T8" s="17"/>
      <c r="U8" s="17"/>
      <c r="V8" s="101"/>
      <c r="W8" s="101"/>
    </row>
    <row r="9" spans="1:23" ht="23.25">
      <c r="A9" s="107" t="s">
        <v>26</v>
      </c>
      <c r="B9" s="105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24"/>
      <c r="O9" s="101"/>
      <c r="P9" s="101"/>
      <c r="Q9" s="17"/>
      <c r="R9" s="17"/>
      <c r="S9" s="17"/>
      <c r="T9" s="17"/>
      <c r="U9" s="17"/>
      <c r="V9" s="101"/>
      <c r="W9" s="101"/>
    </row>
    <row r="10" spans="1:23" ht="23.25">
      <c r="A10" s="77" t="s">
        <v>134</v>
      </c>
      <c r="B10" s="108" t="s">
        <v>202</v>
      </c>
      <c r="C10" s="108"/>
      <c r="D10" s="120"/>
      <c r="E10" s="108"/>
      <c r="F10" s="120"/>
      <c r="G10" s="108"/>
      <c r="H10" s="108"/>
      <c r="I10" s="77"/>
      <c r="J10" s="110"/>
      <c r="K10" s="110"/>
      <c r="L10" s="110"/>
      <c r="M10" s="110"/>
      <c r="N10" s="109"/>
      <c r="O10" s="101"/>
      <c r="P10" s="101"/>
      <c r="Q10" s="17"/>
      <c r="R10" s="17"/>
      <c r="S10" s="17"/>
      <c r="T10" s="17"/>
      <c r="U10" s="17"/>
      <c r="V10" s="101"/>
      <c r="W10" s="101"/>
    </row>
    <row r="11" spans="1:23" ht="23.25">
      <c r="A11" s="77"/>
      <c r="B11" s="108" t="s">
        <v>203</v>
      </c>
      <c r="C11" s="108"/>
      <c r="D11" s="120"/>
      <c r="E11" s="108"/>
      <c r="F11" s="120"/>
      <c r="G11" s="108"/>
      <c r="H11" s="108"/>
      <c r="I11" s="122"/>
      <c r="J11" s="110"/>
      <c r="K11" s="110"/>
      <c r="L11" s="110"/>
      <c r="M11" s="110"/>
      <c r="N11" s="109"/>
      <c r="O11" s="101"/>
      <c r="P11" s="101"/>
      <c r="Q11" s="17"/>
      <c r="R11" s="17"/>
      <c r="S11" s="17"/>
      <c r="T11" s="17"/>
      <c r="U11" s="17"/>
      <c r="V11" s="101"/>
      <c r="W11" s="101"/>
    </row>
    <row r="12" spans="1:23" ht="23.25">
      <c r="A12" s="77" t="s">
        <v>135</v>
      </c>
      <c r="B12" s="108" t="s">
        <v>140</v>
      </c>
      <c r="C12" s="108"/>
      <c r="D12" s="120"/>
      <c r="E12" s="108"/>
      <c r="F12" s="120"/>
      <c r="G12" s="108"/>
      <c r="H12" s="108"/>
      <c r="I12" s="122"/>
      <c r="J12" s="110"/>
      <c r="K12" s="110"/>
      <c r="L12" s="110"/>
      <c r="M12" s="110"/>
      <c r="N12" s="109"/>
      <c r="O12" s="101"/>
      <c r="P12" s="101"/>
      <c r="Q12" s="17"/>
      <c r="R12" s="17"/>
      <c r="S12" s="17"/>
      <c r="T12" s="17"/>
      <c r="U12" s="17"/>
      <c r="V12" s="101"/>
      <c r="W12" s="101"/>
    </row>
    <row r="13" spans="1:23" ht="23.25">
      <c r="A13" s="77"/>
      <c r="B13" s="108" t="s">
        <v>69</v>
      </c>
      <c r="C13" s="108"/>
      <c r="D13" s="120"/>
      <c r="E13" s="120"/>
      <c r="F13" s="120"/>
      <c r="G13" s="120"/>
      <c r="H13" s="120"/>
      <c r="I13" s="122"/>
      <c r="J13" s="110"/>
      <c r="K13" s="110"/>
      <c r="L13" s="110"/>
      <c r="M13" s="110"/>
      <c r="N13" s="109"/>
      <c r="O13" s="101"/>
      <c r="P13" s="101"/>
      <c r="Q13" s="17"/>
      <c r="R13" s="17"/>
      <c r="S13" s="17"/>
      <c r="T13" s="17"/>
      <c r="U13" s="17"/>
      <c r="V13" s="101"/>
      <c r="W13" s="101"/>
    </row>
    <row r="14" spans="1:23" ht="23.25">
      <c r="A14" s="77"/>
      <c r="B14" s="108" t="s">
        <v>70</v>
      </c>
      <c r="C14" s="108"/>
      <c r="D14" s="120"/>
      <c r="E14" s="120"/>
      <c r="F14" s="120"/>
      <c r="G14" s="108"/>
      <c r="H14" s="108"/>
      <c r="I14" s="122"/>
      <c r="J14" s="110"/>
      <c r="K14" s="110"/>
      <c r="L14" s="110"/>
      <c r="M14" s="110"/>
      <c r="N14" s="109"/>
      <c r="O14" s="101"/>
      <c r="P14" s="101"/>
      <c r="Q14" s="17"/>
      <c r="R14" s="17"/>
      <c r="S14" s="17"/>
      <c r="T14" s="17"/>
      <c r="U14" s="17"/>
      <c r="V14" s="101"/>
      <c r="W14" s="101"/>
    </row>
    <row r="15" spans="1:23" ht="23.25">
      <c r="A15" s="77"/>
      <c r="B15" s="108" t="s">
        <v>42</v>
      </c>
      <c r="C15" s="108"/>
      <c r="D15" s="120"/>
      <c r="E15" s="108"/>
      <c r="F15" s="120"/>
      <c r="G15" s="108"/>
      <c r="H15" s="108"/>
      <c r="I15" s="77"/>
      <c r="J15" s="110"/>
      <c r="K15" s="110"/>
      <c r="L15" s="110"/>
      <c r="M15" s="110"/>
      <c r="N15" s="109"/>
      <c r="O15" s="101"/>
      <c r="P15" s="101"/>
      <c r="Q15" s="17"/>
      <c r="R15" s="17"/>
      <c r="S15" s="17"/>
      <c r="T15" s="17"/>
      <c r="U15" s="17"/>
      <c r="V15" s="101"/>
      <c r="W15" s="101"/>
    </row>
    <row r="16" spans="1:23" ht="23.25">
      <c r="A16" s="77" t="s">
        <v>136</v>
      </c>
      <c r="B16" s="108" t="s">
        <v>141</v>
      </c>
      <c r="C16" s="108"/>
      <c r="D16" s="120"/>
      <c r="E16" s="108"/>
      <c r="F16" s="120"/>
      <c r="G16" s="108"/>
      <c r="H16" s="108"/>
      <c r="I16" s="122"/>
      <c r="J16" s="110"/>
      <c r="K16" s="110"/>
      <c r="L16" s="110"/>
      <c r="M16" s="110"/>
      <c r="N16" s="109"/>
      <c r="O16" s="101"/>
      <c r="P16" s="101"/>
      <c r="Q16" s="17"/>
      <c r="R16" s="17"/>
      <c r="S16" s="17"/>
      <c r="T16" s="17"/>
      <c r="U16" s="17"/>
      <c r="V16" s="101"/>
      <c r="W16" s="101"/>
    </row>
    <row r="17" spans="1:23" ht="23.25">
      <c r="A17" s="77"/>
      <c r="B17" s="108" t="s">
        <v>142</v>
      </c>
      <c r="C17" s="108" t="s">
        <v>80</v>
      </c>
      <c r="D17" s="108"/>
      <c r="E17" s="108"/>
      <c r="F17" s="108"/>
      <c r="G17" s="108"/>
      <c r="H17" s="108"/>
      <c r="I17" s="122">
        <v>1870679.34</v>
      </c>
      <c r="J17" s="110"/>
      <c r="K17" s="110"/>
      <c r="L17" s="110"/>
      <c r="M17" s="110"/>
      <c r="N17" s="109">
        <f>SUM(D17:M17)</f>
        <v>1870679.34</v>
      </c>
      <c r="O17" s="101"/>
      <c r="P17" s="101"/>
      <c r="Q17" s="17"/>
      <c r="R17" s="17"/>
      <c r="S17" s="17"/>
      <c r="T17" s="17"/>
      <c r="U17" s="17"/>
      <c r="V17" s="101"/>
      <c r="W17" s="101"/>
    </row>
    <row r="18" spans="1:23" ht="23.25">
      <c r="A18" s="77" t="s">
        <v>137</v>
      </c>
      <c r="B18" s="108" t="s">
        <v>143</v>
      </c>
      <c r="C18" s="108"/>
      <c r="D18" s="108"/>
      <c r="E18" s="108"/>
      <c r="F18" s="108"/>
      <c r="G18" s="108"/>
      <c r="H18" s="108"/>
      <c r="I18" s="77"/>
      <c r="J18" s="110"/>
      <c r="K18" s="110"/>
      <c r="L18" s="110"/>
      <c r="M18" s="110"/>
      <c r="N18" s="109"/>
      <c r="O18" s="101"/>
      <c r="P18" s="101"/>
      <c r="Q18" s="17"/>
      <c r="R18" s="17"/>
      <c r="S18" s="17"/>
      <c r="T18" s="17"/>
      <c r="U18" s="17"/>
      <c r="V18" s="101"/>
      <c r="W18" s="101"/>
    </row>
    <row r="19" spans="1:23" ht="23.25">
      <c r="A19" s="77" t="s">
        <v>138</v>
      </c>
      <c r="B19" s="108" t="s">
        <v>144</v>
      </c>
      <c r="C19" s="108"/>
      <c r="D19" s="120"/>
      <c r="E19" s="108"/>
      <c r="F19" s="120"/>
      <c r="G19" s="120"/>
      <c r="H19" s="120"/>
      <c r="I19" s="77"/>
      <c r="J19" s="110"/>
      <c r="K19" s="110"/>
      <c r="L19" s="110"/>
      <c r="M19" s="110"/>
      <c r="N19" s="109"/>
      <c r="O19" s="101"/>
      <c r="P19" s="101"/>
      <c r="Q19" s="17"/>
      <c r="R19" s="17"/>
      <c r="S19" s="17"/>
      <c r="T19" s="17"/>
      <c r="U19" s="17"/>
      <c r="V19" s="101"/>
      <c r="W19" s="101"/>
    </row>
    <row r="20" spans="1:23" ht="23.25">
      <c r="A20" s="77" t="s">
        <v>3</v>
      </c>
      <c r="B20" s="108" t="s">
        <v>3</v>
      </c>
      <c r="C20" s="108"/>
      <c r="D20" s="108"/>
      <c r="E20" s="108"/>
      <c r="F20" s="108"/>
      <c r="G20" s="108"/>
      <c r="H20" s="108"/>
      <c r="I20" s="78"/>
      <c r="J20" s="110"/>
      <c r="K20" s="110"/>
      <c r="L20" s="119"/>
      <c r="M20" s="119"/>
      <c r="N20" s="109"/>
      <c r="O20" s="101"/>
      <c r="P20" s="101"/>
      <c r="Q20" s="17"/>
      <c r="R20" s="17"/>
      <c r="S20" s="17"/>
      <c r="T20" s="17"/>
      <c r="U20" s="17"/>
      <c r="V20" s="101"/>
      <c r="W20" s="101"/>
    </row>
    <row r="21" spans="1:23" ht="23.25">
      <c r="A21" s="111" t="s">
        <v>0</v>
      </c>
      <c r="B21" s="111"/>
      <c r="C21" s="111"/>
      <c r="D21" s="121">
        <f aca="true" t="shared" si="0" ref="D21:N21">SUM(D10:D20)</f>
        <v>0</v>
      </c>
      <c r="E21" s="123">
        <f t="shared" si="0"/>
        <v>0</v>
      </c>
      <c r="F21" s="121">
        <f t="shared" si="0"/>
        <v>0</v>
      </c>
      <c r="G21" s="123">
        <f t="shared" si="0"/>
        <v>0</v>
      </c>
      <c r="H21" s="123">
        <f t="shared" si="0"/>
        <v>0</v>
      </c>
      <c r="I21" s="123">
        <f t="shared" si="0"/>
        <v>1870679.34</v>
      </c>
      <c r="J21" s="112">
        <f t="shared" si="0"/>
        <v>0</v>
      </c>
      <c r="K21" s="112">
        <f t="shared" si="0"/>
        <v>0</v>
      </c>
      <c r="L21" s="112">
        <f t="shared" si="0"/>
        <v>0</v>
      </c>
      <c r="M21" s="118">
        <f t="shared" si="0"/>
        <v>0</v>
      </c>
      <c r="N21" s="112">
        <f t="shared" si="0"/>
        <v>1870679.34</v>
      </c>
      <c r="O21" s="101"/>
      <c r="P21" s="101"/>
      <c r="Q21" s="17"/>
      <c r="R21" s="17"/>
      <c r="S21" s="17"/>
      <c r="T21" s="17"/>
      <c r="U21" s="17"/>
      <c r="V21" s="101"/>
      <c r="W21" s="101"/>
    </row>
    <row r="22" spans="1:23" ht="23.25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7"/>
      <c r="R22" s="17"/>
      <c r="S22" s="17"/>
      <c r="T22" s="17"/>
      <c r="U22" s="17"/>
      <c r="V22" s="101"/>
      <c r="W22" s="101"/>
    </row>
    <row r="23" spans="1:23" ht="23.25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7"/>
      <c r="R23" s="17"/>
      <c r="S23" s="17"/>
      <c r="T23" s="17"/>
      <c r="U23" s="17"/>
      <c r="V23" s="101"/>
      <c r="W23" s="101"/>
    </row>
    <row r="24" spans="1:23" ht="23.25">
      <c r="A24" s="101"/>
      <c r="B24" s="101"/>
      <c r="C24" s="101"/>
      <c r="D24" s="101"/>
      <c r="E24" s="101"/>
      <c r="F24" s="101"/>
      <c r="G24" s="101"/>
      <c r="H24" s="101"/>
      <c r="I24" s="101" t="s">
        <v>18</v>
      </c>
      <c r="J24" s="101"/>
      <c r="K24" s="101"/>
      <c r="L24" s="101"/>
      <c r="M24" s="101"/>
      <c r="N24" s="101"/>
      <c r="O24" s="101"/>
      <c r="P24" s="101"/>
      <c r="Q24" s="17"/>
      <c r="R24" s="17"/>
      <c r="S24" s="17"/>
      <c r="T24" s="17"/>
      <c r="U24" s="17"/>
      <c r="V24" s="101"/>
      <c r="W24" s="101"/>
    </row>
    <row r="25" spans="1:23" ht="23.25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7"/>
      <c r="R25" s="17"/>
      <c r="S25" s="17"/>
      <c r="T25" s="17"/>
      <c r="U25" s="17"/>
      <c r="V25" s="101"/>
      <c r="W25" s="101"/>
    </row>
    <row r="26" spans="1:23" ht="23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01"/>
      <c r="W26" s="101"/>
    </row>
    <row r="27" spans="1:23" ht="23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01"/>
      <c r="W27" s="101"/>
    </row>
    <row r="28" spans="1:23" ht="23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01"/>
      <c r="W28" s="101"/>
    </row>
    <row r="29" spans="1:23" ht="23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01"/>
      <c r="W29" s="101"/>
    </row>
    <row r="30" spans="1:23" ht="23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01"/>
      <c r="W30" s="101"/>
    </row>
    <row r="31" spans="1:23" ht="21.75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</row>
    <row r="32" spans="1:23" ht="21.75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</row>
    <row r="33" spans="1:23" ht="21.75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</row>
    <row r="34" spans="1:23" ht="21.75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</row>
    <row r="35" spans="1:23" ht="21.75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</row>
    <row r="36" spans="1:23" ht="21.75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</row>
    <row r="37" spans="1:23" ht="21.75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</row>
    <row r="38" spans="1:23" ht="21.75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</row>
    <row r="39" spans="1:23" ht="21.75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</row>
    <row r="40" spans="1:23" ht="21.75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</row>
    <row r="41" spans="1:23" ht="21.75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</row>
    <row r="42" spans="1:23" ht="21.75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</row>
    <row r="43" spans="1:23" ht="21.75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</row>
    <row r="44" spans="1:23" ht="21.75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</row>
    <row r="45" spans="1:23" ht="21.75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</row>
    <row r="46" spans="1:23" ht="21.75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</row>
    <row r="47" spans="1:23" ht="21.75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</row>
    <row r="48" spans="1:23" ht="21.75">
      <c r="A48" s="101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</row>
    <row r="49" spans="1:23" ht="21.75">
      <c r="A49" s="101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</row>
    <row r="50" spans="1:23" ht="21.75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</row>
    <row r="51" spans="1:23" ht="21.75">
      <c r="A51" s="101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</row>
    <row r="52" spans="1:23" ht="21.75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</row>
    <row r="53" spans="1:23" ht="21.75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</row>
    <row r="54" spans="1:23" ht="21.75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</row>
    <row r="55" spans="1:23" ht="21.75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</row>
    <row r="56" spans="1:23" ht="21.75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</row>
    <row r="57" spans="1:23" ht="21.75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</row>
    <row r="58" spans="1:23" ht="21.75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</row>
    <row r="59" spans="1:23" ht="21.75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</row>
    <row r="60" spans="1:23" ht="21.75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</row>
    <row r="61" spans="1:23" ht="21.75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</row>
  </sheetData>
  <mergeCells count="4">
    <mergeCell ref="D4:M4"/>
    <mergeCell ref="A1:N1"/>
    <mergeCell ref="A2:N2"/>
    <mergeCell ref="A3:N3"/>
  </mergeCells>
  <printOptions/>
  <pageMargins left="0.36" right="0" top="0.7874015748031497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34"/>
  <sheetViews>
    <sheetView zoomScalePageLayoutView="0" workbookViewId="0" topLeftCell="A16">
      <selection activeCell="A1" sqref="A1:D35"/>
    </sheetView>
  </sheetViews>
  <sheetFormatPr defaultColWidth="9.140625" defaultRowHeight="21.75"/>
  <cols>
    <col min="1" max="1" width="33.7109375" style="14" customWidth="1"/>
    <col min="2" max="2" width="16.28125" style="14" customWidth="1"/>
    <col min="3" max="3" width="31.00390625" style="14" customWidth="1"/>
    <col min="4" max="4" width="17.8515625" style="14" customWidth="1"/>
    <col min="5" max="5" width="12.57421875" style="14" customWidth="1"/>
    <col min="6" max="6" width="11.421875" style="14" customWidth="1"/>
    <col min="7" max="7" width="12.00390625" style="14" customWidth="1"/>
    <col min="8" max="8" width="12.140625" style="14" customWidth="1"/>
    <col min="9" max="9" width="11.421875" style="14" customWidth="1"/>
    <col min="10" max="10" width="10.57421875" style="14" customWidth="1"/>
    <col min="11" max="11" width="14.421875" style="14" customWidth="1"/>
    <col min="12" max="16384" width="9.140625" style="14" customWidth="1"/>
  </cols>
  <sheetData>
    <row r="1" spans="1:5" ht="23.25">
      <c r="A1" s="188" t="s">
        <v>300</v>
      </c>
      <c r="B1" s="188"/>
      <c r="C1" s="188"/>
      <c r="D1" s="188"/>
      <c r="E1" s="20"/>
    </row>
    <row r="2" spans="1:5" ht="23.25">
      <c r="A2" s="188" t="s">
        <v>28</v>
      </c>
      <c r="B2" s="188"/>
      <c r="C2" s="188"/>
      <c r="D2" s="188"/>
      <c r="E2" s="20"/>
    </row>
    <row r="3" spans="1:5" ht="23.25">
      <c r="A3" s="188" t="s">
        <v>347</v>
      </c>
      <c r="B3" s="188"/>
      <c r="C3" s="188"/>
      <c r="D3" s="188"/>
      <c r="E3" s="20"/>
    </row>
    <row r="4" spans="1:5" ht="20.25" customHeight="1">
      <c r="A4" s="189"/>
      <c r="B4" s="189"/>
      <c r="C4" s="189"/>
      <c r="D4" s="189"/>
      <c r="E4" s="20"/>
    </row>
    <row r="5" spans="1:5" ht="21.75" customHeight="1">
      <c r="A5" s="36" t="s">
        <v>82</v>
      </c>
      <c r="B5" s="36"/>
      <c r="C5" s="36"/>
      <c r="D5" s="36"/>
      <c r="E5" s="20"/>
    </row>
    <row r="6" spans="1:5" ht="23.25">
      <c r="A6" s="185" t="s">
        <v>4</v>
      </c>
      <c r="B6" s="185" t="s">
        <v>5</v>
      </c>
      <c r="C6" s="187" t="s">
        <v>83</v>
      </c>
      <c r="D6" s="187"/>
      <c r="E6" s="20"/>
    </row>
    <row r="7" spans="1:5" ht="23.25">
      <c r="A7" s="186"/>
      <c r="B7" s="186"/>
      <c r="C7" s="37" t="s">
        <v>6</v>
      </c>
      <c r="D7" s="37" t="s">
        <v>1</v>
      </c>
      <c r="E7" s="20"/>
    </row>
    <row r="8" spans="1:5" ht="23.25">
      <c r="A8" s="38" t="s">
        <v>52</v>
      </c>
      <c r="B8" s="39"/>
      <c r="C8" s="39"/>
      <c r="D8" s="39"/>
      <c r="E8" s="20"/>
    </row>
    <row r="9" spans="1:5" ht="23.25">
      <c r="A9" s="40" t="s">
        <v>55</v>
      </c>
      <c r="B9" s="15">
        <f>5461127</f>
        <v>5461127</v>
      </c>
      <c r="C9" s="40" t="s">
        <v>67</v>
      </c>
      <c r="D9" s="15">
        <v>11153760</v>
      </c>
      <c r="E9" s="20"/>
    </row>
    <row r="10" spans="1:5" ht="23.25">
      <c r="A10" s="40" t="s">
        <v>54</v>
      </c>
      <c r="B10" s="15">
        <f>120000</f>
        <v>120000</v>
      </c>
      <c r="C10" s="40" t="s">
        <v>68</v>
      </c>
      <c r="D10" s="15">
        <v>9844826</v>
      </c>
      <c r="E10" s="20"/>
    </row>
    <row r="11" spans="1:5" ht="23.25">
      <c r="A11" s="40" t="s">
        <v>96</v>
      </c>
      <c r="B11" s="15">
        <v>2980000</v>
      </c>
      <c r="C11" s="40" t="s">
        <v>84</v>
      </c>
      <c r="D11" s="15">
        <v>5755315</v>
      </c>
      <c r="E11" s="20"/>
    </row>
    <row r="12" spans="1:5" ht="23.25">
      <c r="A12" s="40" t="s">
        <v>346</v>
      </c>
      <c r="B12" s="15">
        <v>2775315</v>
      </c>
      <c r="C12" s="40"/>
      <c r="D12" s="15"/>
      <c r="E12" s="20"/>
    </row>
    <row r="13" spans="1:5" ht="23.25">
      <c r="A13" s="41" t="s">
        <v>11</v>
      </c>
      <c r="B13" s="15"/>
      <c r="C13" s="40"/>
      <c r="D13" s="40"/>
      <c r="E13" s="20"/>
    </row>
    <row r="14" spans="1:12" ht="23.25">
      <c r="A14" s="40" t="s">
        <v>86</v>
      </c>
      <c r="B14" s="15">
        <v>3898449</v>
      </c>
      <c r="C14" s="40"/>
      <c r="D14" s="40"/>
      <c r="E14" s="24">
        <v>143500</v>
      </c>
      <c r="F14" s="24"/>
      <c r="G14" s="24"/>
      <c r="H14" s="24"/>
      <c r="I14" s="24"/>
      <c r="J14" s="24"/>
      <c r="K14" s="24">
        <f>SUM(E14:J14)</f>
        <v>143500</v>
      </c>
      <c r="L14" s="20" t="s">
        <v>208</v>
      </c>
    </row>
    <row r="15" spans="1:12" ht="23.25">
      <c r="A15" s="40" t="s">
        <v>87</v>
      </c>
      <c r="B15" s="15">
        <v>9062100</v>
      </c>
      <c r="C15" s="40"/>
      <c r="D15" s="40"/>
      <c r="E15" s="24"/>
      <c r="F15" s="24"/>
      <c r="G15" s="24"/>
      <c r="H15" s="24"/>
      <c r="I15" s="24"/>
      <c r="J15" s="24"/>
      <c r="K15" s="24"/>
      <c r="L15" s="20"/>
    </row>
    <row r="16" spans="1:12" ht="23.25">
      <c r="A16" s="40" t="s">
        <v>89</v>
      </c>
      <c r="B16" s="15">
        <v>265500</v>
      </c>
      <c r="C16" s="40"/>
      <c r="D16" s="40"/>
      <c r="E16" s="24"/>
      <c r="F16" s="24"/>
      <c r="G16" s="24"/>
      <c r="H16" s="24"/>
      <c r="I16" s="24"/>
      <c r="J16" s="24"/>
      <c r="K16" s="24"/>
      <c r="L16" s="20"/>
    </row>
    <row r="17" spans="1:12" ht="23.25">
      <c r="A17" s="40" t="s">
        <v>88</v>
      </c>
      <c r="B17" s="15">
        <f>82120</f>
        <v>82120</v>
      </c>
      <c r="C17" s="40"/>
      <c r="D17" s="40"/>
      <c r="E17" s="24"/>
      <c r="F17" s="24"/>
      <c r="G17" s="24"/>
      <c r="H17" s="24"/>
      <c r="I17" s="24"/>
      <c r="J17" s="24"/>
      <c r="K17" s="24"/>
      <c r="L17" s="20"/>
    </row>
    <row r="18" spans="1:12" ht="23.25">
      <c r="A18" s="40" t="s">
        <v>90</v>
      </c>
      <c r="B18" s="15">
        <v>351190</v>
      </c>
      <c r="C18" s="40"/>
      <c r="D18" s="40"/>
      <c r="E18" s="24"/>
      <c r="F18" s="24"/>
      <c r="G18" s="24"/>
      <c r="H18" s="24"/>
      <c r="I18" s="24"/>
      <c r="J18" s="24"/>
      <c r="K18" s="24"/>
      <c r="L18" s="20"/>
    </row>
    <row r="19" spans="1:12" ht="23.25">
      <c r="A19" s="40" t="s">
        <v>56</v>
      </c>
      <c r="B19" s="15">
        <v>218380</v>
      </c>
      <c r="C19" s="40"/>
      <c r="D19" s="40"/>
      <c r="E19" s="24">
        <v>6990</v>
      </c>
      <c r="F19" s="24">
        <v>4290</v>
      </c>
      <c r="G19" s="24">
        <v>29900</v>
      </c>
      <c r="H19" s="24"/>
      <c r="I19" s="24"/>
      <c r="J19" s="24"/>
      <c r="K19" s="24">
        <f>SUM(E19:J19)</f>
        <v>41180</v>
      </c>
      <c r="L19" s="20" t="s">
        <v>208</v>
      </c>
    </row>
    <row r="20" spans="1:12" ht="23.25">
      <c r="A20" s="40" t="s">
        <v>91</v>
      </c>
      <c r="B20" s="15">
        <f>60000</f>
        <v>60000</v>
      </c>
      <c r="C20" s="40"/>
      <c r="D20" s="40"/>
      <c r="E20" s="24"/>
      <c r="F20" s="24"/>
      <c r="G20" s="24"/>
      <c r="H20" s="24"/>
      <c r="I20" s="24"/>
      <c r="J20" s="24"/>
      <c r="K20" s="24"/>
      <c r="L20" s="20"/>
    </row>
    <row r="21" spans="1:12" ht="23.25">
      <c r="A21" s="40" t="s">
        <v>92</v>
      </c>
      <c r="B21" s="15">
        <v>112100</v>
      </c>
      <c r="C21" s="40"/>
      <c r="D21" s="40"/>
      <c r="E21" s="24">
        <v>19400</v>
      </c>
      <c r="F21" s="24"/>
      <c r="G21" s="24"/>
      <c r="H21" s="24"/>
      <c r="I21" s="24"/>
      <c r="J21" s="24"/>
      <c r="K21" s="24">
        <f>SUM(E21:J21)</f>
        <v>19400</v>
      </c>
      <c r="L21" s="20" t="s">
        <v>208</v>
      </c>
    </row>
    <row r="22" spans="1:12" ht="23.25">
      <c r="A22" s="40" t="s">
        <v>93</v>
      </c>
      <c r="B22" s="15">
        <f>38000</f>
        <v>38000</v>
      </c>
      <c r="C22" s="40"/>
      <c r="D22" s="40"/>
      <c r="E22" s="24"/>
      <c r="F22" s="24"/>
      <c r="G22" s="24"/>
      <c r="H22" s="24"/>
      <c r="I22" s="24"/>
      <c r="J22" s="24"/>
      <c r="K22" s="24"/>
      <c r="L22" s="20"/>
    </row>
    <row r="23" spans="1:12" ht="23.25">
      <c r="A23" s="40" t="s">
        <v>94</v>
      </c>
      <c r="B23" s="15">
        <v>74120</v>
      </c>
      <c r="C23" s="40"/>
      <c r="D23" s="40"/>
      <c r="E23" s="24">
        <v>7000</v>
      </c>
      <c r="F23" s="24"/>
      <c r="G23" s="24"/>
      <c r="H23" s="24"/>
      <c r="I23" s="24"/>
      <c r="J23" s="24"/>
      <c r="K23" s="24">
        <f>SUM(E23:J23)</f>
        <v>7000</v>
      </c>
      <c r="L23" s="20" t="s">
        <v>208</v>
      </c>
    </row>
    <row r="24" spans="1:12" ht="23.25">
      <c r="A24" s="40" t="s">
        <v>85</v>
      </c>
      <c r="B24" s="15">
        <v>1048500</v>
      </c>
      <c r="C24" s="40"/>
      <c r="D24" s="40"/>
      <c r="E24" s="24">
        <v>21890</v>
      </c>
      <c r="F24" s="24">
        <v>26800</v>
      </c>
      <c r="G24" s="24">
        <v>6900</v>
      </c>
      <c r="H24" s="24"/>
      <c r="I24" s="24">
        <v>5500</v>
      </c>
      <c r="J24" s="24"/>
      <c r="K24" s="24">
        <f>SUM(E24:J24)</f>
        <v>61090</v>
      </c>
      <c r="L24" s="20" t="s">
        <v>208</v>
      </c>
    </row>
    <row r="25" spans="1:12" ht="23.25">
      <c r="A25" s="42" t="s">
        <v>95</v>
      </c>
      <c r="B25" s="43">
        <f>207000</f>
        <v>207000</v>
      </c>
      <c r="C25" s="42"/>
      <c r="D25" s="42"/>
      <c r="E25" s="24"/>
      <c r="F25" s="24"/>
      <c r="G25" s="24"/>
      <c r="H25" s="24"/>
      <c r="I25" s="24"/>
      <c r="J25" s="24"/>
      <c r="K25" s="24"/>
      <c r="L25" s="20"/>
    </row>
    <row r="26" spans="1:12" ht="24" thickBot="1">
      <c r="A26" s="44" t="s">
        <v>0</v>
      </c>
      <c r="B26" s="45">
        <f>SUM(B9:B25)</f>
        <v>26753901</v>
      </c>
      <c r="C26" s="42"/>
      <c r="D26" s="46">
        <f>SUM(D9:D25)</f>
        <v>26753901</v>
      </c>
      <c r="E26" s="24"/>
      <c r="F26" s="24"/>
      <c r="G26" s="24"/>
      <c r="H26" s="24"/>
      <c r="I26" s="24"/>
      <c r="J26" s="24"/>
      <c r="K26" s="24"/>
      <c r="L26" s="20"/>
    </row>
    <row r="27" spans="1:12" ht="24" thickTop="1">
      <c r="A27" s="20"/>
      <c r="B27" s="20"/>
      <c r="C27" s="20"/>
      <c r="D27" s="20"/>
      <c r="E27" s="24" t="s">
        <v>18</v>
      </c>
      <c r="F27" s="24"/>
      <c r="G27" s="24"/>
      <c r="H27" s="24"/>
      <c r="I27" s="24"/>
      <c r="J27" s="24"/>
      <c r="K27" s="24">
        <f>SUM(K14:K26)</f>
        <v>272170</v>
      </c>
      <c r="L27" s="20"/>
    </row>
    <row r="28" spans="1:12" ht="23.25">
      <c r="A28" s="20"/>
      <c r="B28" s="20"/>
      <c r="C28" s="20"/>
      <c r="D28" s="20"/>
      <c r="E28" s="24"/>
      <c r="F28" s="24"/>
      <c r="G28" s="24"/>
      <c r="H28" s="24"/>
      <c r="I28" s="24"/>
      <c r="J28" s="24"/>
      <c r="K28" s="24"/>
      <c r="L28" s="20"/>
    </row>
    <row r="29" spans="1:5" ht="23.25">
      <c r="A29" s="20"/>
      <c r="B29" s="20"/>
      <c r="C29" s="20"/>
      <c r="D29" s="20"/>
      <c r="E29" s="20"/>
    </row>
    <row r="30" spans="1:10" ht="23.25">
      <c r="A30" s="20"/>
      <c r="B30" s="17"/>
      <c r="C30" s="20"/>
      <c r="D30" s="20"/>
      <c r="E30" s="20"/>
      <c r="F30" s="25"/>
      <c r="G30" s="17"/>
      <c r="H30" s="17"/>
      <c r="I30" s="17"/>
      <c r="J30" s="24"/>
    </row>
    <row r="31" spans="1:10" ht="23.25">
      <c r="A31" s="20"/>
      <c r="B31" s="17"/>
      <c r="C31" s="20"/>
      <c r="D31" s="20"/>
      <c r="E31" s="20"/>
      <c r="F31" s="35"/>
      <c r="G31" s="17"/>
      <c r="H31" s="17"/>
      <c r="I31" s="17"/>
      <c r="J31" s="24"/>
    </row>
    <row r="32" spans="1:10" ht="23.25">
      <c r="A32" s="25"/>
      <c r="B32" s="25"/>
      <c r="C32" s="25"/>
      <c r="D32" s="20"/>
      <c r="E32" s="20"/>
      <c r="F32" s="18"/>
      <c r="G32" s="17"/>
      <c r="H32" s="17"/>
      <c r="I32" s="17"/>
      <c r="J32" s="24"/>
    </row>
    <row r="33" spans="1:5" ht="23.25">
      <c r="A33" s="20"/>
      <c r="B33" s="20"/>
      <c r="C33" s="20"/>
      <c r="D33" s="20"/>
      <c r="E33" s="20"/>
    </row>
    <row r="34" spans="1:5" ht="23.25">
      <c r="A34" s="20"/>
      <c r="B34" s="20"/>
      <c r="C34" s="20"/>
      <c r="D34" s="20"/>
      <c r="E34" s="20"/>
    </row>
    <row r="40" ht="15" customHeight="1"/>
  </sheetData>
  <sheetProtection/>
  <mergeCells count="7">
    <mergeCell ref="A6:A7"/>
    <mergeCell ref="B6:B7"/>
    <mergeCell ref="C6:D6"/>
    <mergeCell ref="A1:D1"/>
    <mergeCell ref="A3:D3"/>
    <mergeCell ref="A4:D4"/>
    <mergeCell ref="A2:D2"/>
  </mergeCells>
  <printOptions/>
  <pageMargins left="0.6299212598425197" right="0.4330708661417323" top="0.5511811023622047" bottom="0.551181102362204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9">
    <tabColor indexed="13"/>
  </sheetPr>
  <dimension ref="A1:O69"/>
  <sheetViews>
    <sheetView zoomScalePageLayoutView="0" workbookViewId="0" topLeftCell="A49">
      <selection activeCell="H44" sqref="H44"/>
    </sheetView>
  </sheetViews>
  <sheetFormatPr defaultColWidth="9.140625" defaultRowHeight="21.75"/>
  <cols>
    <col min="1" max="1" width="1.1484375" style="6" customWidth="1"/>
    <col min="2" max="2" width="29.7109375" style="6" customWidth="1"/>
    <col min="3" max="3" width="13.57421875" style="6" customWidth="1"/>
    <col min="4" max="4" width="13.7109375" style="6" customWidth="1"/>
    <col min="5" max="5" width="12.7109375" style="6" customWidth="1"/>
    <col min="6" max="6" width="11.28125" style="6" customWidth="1"/>
    <col min="7" max="7" width="12.57421875" style="6" customWidth="1"/>
    <col min="8" max="8" width="12.140625" style="6" customWidth="1"/>
    <col min="9" max="9" width="12.00390625" style="6" bestFit="1" customWidth="1"/>
    <col min="10" max="10" width="13.140625" style="6" customWidth="1"/>
    <col min="11" max="11" width="12.28125" style="6" customWidth="1"/>
    <col min="12" max="12" width="10.7109375" style="6" customWidth="1"/>
    <col min="13" max="13" width="11.421875" style="6" customWidth="1"/>
    <col min="14" max="14" width="13.140625" style="6" customWidth="1"/>
    <col min="15" max="15" width="13.8515625" style="6" customWidth="1"/>
    <col min="16" max="16384" width="9.140625" style="6" customWidth="1"/>
  </cols>
  <sheetData>
    <row r="1" ht="21">
      <c r="N1" s="23"/>
    </row>
    <row r="2" spans="1:14" ht="21">
      <c r="A2" s="21"/>
      <c r="B2" s="198" t="s">
        <v>300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</row>
    <row r="3" spans="1:14" s="7" customFormat="1" ht="21" customHeight="1">
      <c r="A3" s="21"/>
      <c r="B3" s="201" t="s">
        <v>12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</row>
    <row r="4" spans="1:14" s="8" customFormat="1" ht="21.75" customHeight="1">
      <c r="A4" s="21"/>
      <c r="B4" s="202" t="s">
        <v>363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</row>
    <row r="5" spans="1:14" s="8" customFormat="1" ht="21.75" customHeight="1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49"/>
    </row>
    <row r="6" spans="1:14" s="9" customFormat="1" ht="21">
      <c r="A6" s="21"/>
      <c r="B6" s="203" t="s">
        <v>7</v>
      </c>
      <c r="C6" s="205" t="s">
        <v>21</v>
      </c>
      <c r="D6" s="205" t="s">
        <v>0</v>
      </c>
      <c r="E6" s="51" t="s">
        <v>22</v>
      </c>
      <c r="F6" s="51" t="s">
        <v>50</v>
      </c>
      <c r="G6" s="51"/>
      <c r="H6" s="51"/>
      <c r="I6" s="51"/>
      <c r="J6" s="51" t="s">
        <v>23</v>
      </c>
      <c r="K6" s="51" t="s">
        <v>31</v>
      </c>
      <c r="L6" s="51" t="s">
        <v>32</v>
      </c>
      <c r="M6" s="51"/>
      <c r="N6" s="51"/>
    </row>
    <row r="7" spans="1:14" s="8" customFormat="1" ht="20.25" customHeight="1">
      <c r="A7" s="21"/>
      <c r="B7" s="204"/>
      <c r="C7" s="206"/>
      <c r="D7" s="206"/>
      <c r="E7" s="52" t="s">
        <v>24</v>
      </c>
      <c r="F7" s="52" t="s">
        <v>33</v>
      </c>
      <c r="G7" s="52" t="s">
        <v>8</v>
      </c>
      <c r="H7" s="52" t="s">
        <v>9</v>
      </c>
      <c r="I7" s="52" t="s">
        <v>61</v>
      </c>
      <c r="J7" s="52" t="s">
        <v>200</v>
      </c>
      <c r="K7" s="52" t="s">
        <v>34</v>
      </c>
      <c r="L7" s="52" t="s">
        <v>37</v>
      </c>
      <c r="M7" s="52" t="s">
        <v>65</v>
      </c>
      <c r="N7" s="52" t="s">
        <v>3</v>
      </c>
    </row>
    <row r="8" spans="1:14" s="8" customFormat="1" ht="24" customHeight="1">
      <c r="A8" s="21"/>
      <c r="B8" s="204"/>
      <c r="C8" s="207"/>
      <c r="D8" s="207"/>
      <c r="E8" s="53"/>
      <c r="F8" s="53" t="s">
        <v>35</v>
      </c>
      <c r="G8" s="53"/>
      <c r="H8" s="53"/>
      <c r="I8" s="53" t="s">
        <v>60</v>
      </c>
      <c r="J8" s="53" t="s">
        <v>197</v>
      </c>
      <c r="K8" s="53" t="s">
        <v>36</v>
      </c>
      <c r="L8" s="53" t="s">
        <v>38</v>
      </c>
      <c r="M8" s="53"/>
      <c r="N8" s="53"/>
    </row>
    <row r="9" spans="1:14" s="8" customFormat="1" ht="19.5" customHeight="1">
      <c r="A9" s="21"/>
      <c r="B9" s="54" t="s">
        <v>26</v>
      </c>
      <c r="C9" s="55"/>
      <c r="D9" s="56"/>
      <c r="E9" s="56"/>
      <c r="F9" s="56"/>
      <c r="G9" s="56"/>
      <c r="H9" s="56"/>
      <c r="I9" s="56"/>
      <c r="J9" s="56"/>
      <c r="K9" s="56"/>
      <c r="L9" s="56"/>
      <c r="M9" s="56"/>
      <c r="N9" s="57"/>
    </row>
    <row r="10" spans="1:15" s="8" customFormat="1" ht="19.5" customHeight="1">
      <c r="A10" s="21"/>
      <c r="B10" s="57" t="s">
        <v>3</v>
      </c>
      <c r="C10" s="58">
        <v>10407000</v>
      </c>
      <c r="D10" s="59">
        <v>9579656.07</v>
      </c>
      <c r="E10" s="128">
        <v>0</v>
      </c>
      <c r="F10" s="56"/>
      <c r="G10" s="56"/>
      <c r="H10" s="56"/>
      <c r="I10" s="56"/>
      <c r="J10" s="56"/>
      <c r="K10" s="56"/>
      <c r="L10" s="56"/>
      <c r="M10" s="56"/>
      <c r="N10" s="158"/>
      <c r="O10" s="131">
        <f aca="true" t="shared" si="0" ref="O10:O18">SUM(E10:N10)</f>
        <v>0</v>
      </c>
    </row>
    <row r="11" spans="1:15" ht="21">
      <c r="A11" s="21"/>
      <c r="B11" s="126" t="s">
        <v>64</v>
      </c>
      <c r="C11" s="58">
        <v>2624640</v>
      </c>
      <c r="D11" s="59">
        <v>2623082</v>
      </c>
      <c r="E11" s="128">
        <v>2623082</v>
      </c>
      <c r="F11" s="59"/>
      <c r="G11" s="59"/>
      <c r="H11" s="59"/>
      <c r="I11" s="59"/>
      <c r="J11" s="59"/>
      <c r="K11" s="59"/>
      <c r="L11" s="59"/>
      <c r="M11" s="59"/>
      <c r="N11" s="59"/>
      <c r="O11" s="159">
        <f t="shared" si="0"/>
        <v>2623082</v>
      </c>
    </row>
    <row r="12" spans="1:15" ht="21">
      <c r="A12" s="21"/>
      <c r="B12" s="126" t="s">
        <v>63</v>
      </c>
      <c r="C12" s="58">
        <v>9874856</v>
      </c>
      <c r="D12" s="59">
        <v>8914983.48</v>
      </c>
      <c r="E12" s="128">
        <v>5712588</v>
      </c>
      <c r="F12" s="59"/>
      <c r="G12" s="59">
        <v>2020875.48</v>
      </c>
      <c r="H12" s="59"/>
      <c r="I12" s="59"/>
      <c r="J12" s="59">
        <v>1181520</v>
      </c>
      <c r="K12" s="59"/>
      <c r="L12" s="59"/>
      <c r="M12" s="59"/>
      <c r="N12" s="59"/>
      <c r="O12" s="159">
        <f t="shared" si="0"/>
        <v>8914983.48</v>
      </c>
    </row>
    <row r="13" spans="1:15" ht="21">
      <c r="A13" s="21"/>
      <c r="B13" s="126" t="s">
        <v>39</v>
      </c>
      <c r="C13" s="58">
        <v>866430</v>
      </c>
      <c r="D13" s="59">
        <v>324478.5</v>
      </c>
      <c r="E13" s="128">
        <v>280678.5</v>
      </c>
      <c r="F13" s="59"/>
      <c r="G13" s="59">
        <v>10800</v>
      </c>
      <c r="H13" s="59"/>
      <c r="I13" s="59"/>
      <c r="J13" s="59">
        <v>33000</v>
      </c>
      <c r="K13" s="59"/>
      <c r="L13" s="59"/>
      <c r="M13" s="59"/>
      <c r="N13" s="59"/>
      <c r="O13" s="159">
        <f t="shared" si="0"/>
        <v>324478.5</v>
      </c>
    </row>
    <row r="14" spans="1:15" ht="21">
      <c r="A14" s="21"/>
      <c r="B14" s="126" t="s">
        <v>40</v>
      </c>
      <c r="C14" s="58">
        <v>10585817.84</v>
      </c>
      <c r="D14" s="59">
        <v>8542149.49</v>
      </c>
      <c r="E14" s="128">
        <v>1315631.06</v>
      </c>
      <c r="F14" s="59">
        <v>81100.58</v>
      </c>
      <c r="G14" s="59">
        <v>1404321.48</v>
      </c>
      <c r="H14" s="59">
        <v>1650112.37</v>
      </c>
      <c r="I14" s="59"/>
      <c r="J14" s="59">
        <v>3154945</v>
      </c>
      <c r="K14" s="59">
        <v>420584</v>
      </c>
      <c r="L14" s="59">
        <v>396570</v>
      </c>
      <c r="M14" s="59">
        <v>118885</v>
      </c>
      <c r="N14" s="59"/>
      <c r="O14" s="159">
        <f t="shared" si="0"/>
        <v>8542149.49</v>
      </c>
    </row>
    <row r="15" spans="1:15" ht="21">
      <c r="A15" s="21"/>
      <c r="B15" s="126" t="s">
        <v>41</v>
      </c>
      <c r="C15" s="58">
        <v>2190625</v>
      </c>
      <c r="D15" s="59">
        <v>1823624.55</v>
      </c>
      <c r="E15" s="128">
        <v>488701.7</v>
      </c>
      <c r="F15" s="59">
        <v>50000</v>
      </c>
      <c r="G15" s="59">
        <v>993301.6</v>
      </c>
      <c r="H15" s="59"/>
      <c r="I15" s="59"/>
      <c r="J15" s="59">
        <v>291621.25</v>
      </c>
      <c r="K15" s="59"/>
      <c r="L15" s="59"/>
      <c r="M15" s="59"/>
      <c r="N15" s="59"/>
      <c r="O15" s="159">
        <f t="shared" si="0"/>
        <v>1823624.5499999998</v>
      </c>
    </row>
    <row r="16" spans="1:15" ht="21">
      <c r="A16" s="21"/>
      <c r="B16" s="126" t="s">
        <v>42</v>
      </c>
      <c r="C16" s="58">
        <v>440000</v>
      </c>
      <c r="D16" s="59">
        <v>377699.68</v>
      </c>
      <c r="E16" s="128">
        <v>337436.5</v>
      </c>
      <c r="F16" s="59"/>
      <c r="G16" s="59">
        <v>40263.18</v>
      </c>
      <c r="H16" s="59"/>
      <c r="I16" s="59"/>
      <c r="J16" s="59"/>
      <c r="K16" s="59"/>
      <c r="L16" s="59"/>
      <c r="M16" s="59"/>
      <c r="N16" s="59"/>
      <c r="O16" s="159">
        <f t="shared" si="0"/>
        <v>377699.68</v>
      </c>
    </row>
    <row r="17" spans="1:15" ht="21">
      <c r="A17" s="21"/>
      <c r="B17" s="126" t="s">
        <v>292</v>
      </c>
      <c r="C17" s="58">
        <v>30000</v>
      </c>
      <c r="D17" s="59">
        <v>20990</v>
      </c>
      <c r="E17" s="130"/>
      <c r="F17" s="59"/>
      <c r="G17" s="59"/>
      <c r="H17" s="59"/>
      <c r="I17" s="59"/>
      <c r="J17" s="59">
        <v>20990</v>
      </c>
      <c r="K17" s="59"/>
      <c r="L17" s="59"/>
      <c r="M17" s="59"/>
      <c r="N17" s="59"/>
      <c r="O17" s="159">
        <f t="shared" si="0"/>
        <v>20990</v>
      </c>
    </row>
    <row r="18" spans="1:15" ht="21">
      <c r="A18" s="21"/>
      <c r="B18" s="126" t="s">
        <v>293</v>
      </c>
      <c r="C18" s="58">
        <v>1460900</v>
      </c>
      <c r="D18" s="59">
        <v>1413800</v>
      </c>
      <c r="E18" s="130">
        <v>187800</v>
      </c>
      <c r="F18" s="59"/>
      <c r="G18" s="59"/>
      <c r="H18" s="59"/>
      <c r="I18" s="59"/>
      <c r="J18" s="59">
        <v>1226000</v>
      </c>
      <c r="K18" s="59"/>
      <c r="L18" s="59"/>
      <c r="M18" s="59"/>
      <c r="N18" s="59"/>
      <c r="O18" s="160">
        <f t="shared" si="0"/>
        <v>1413800</v>
      </c>
    </row>
    <row r="19" spans="1:14" ht="21">
      <c r="A19" s="21"/>
      <c r="B19" s="126" t="s">
        <v>143</v>
      </c>
      <c r="C19" s="58">
        <v>0</v>
      </c>
      <c r="D19" s="59">
        <v>0</v>
      </c>
      <c r="E19" s="128"/>
      <c r="F19" s="59"/>
      <c r="G19" s="59"/>
      <c r="H19" s="59"/>
      <c r="I19" s="59"/>
      <c r="J19" s="59"/>
      <c r="K19" s="59"/>
      <c r="L19" s="59"/>
      <c r="M19" s="59"/>
      <c r="N19" s="59"/>
    </row>
    <row r="20" spans="1:15" ht="21">
      <c r="A20" s="21"/>
      <c r="B20" s="127" t="s">
        <v>144</v>
      </c>
      <c r="C20" s="58">
        <v>2319731.16</v>
      </c>
      <c r="D20" s="59">
        <v>2259731.16</v>
      </c>
      <c r="E20" s="59">
        <v>27000</v>
      </c>
      <c r="F20" s="59"/>
      <c r="G20" s="59">
        <v>1774000</v>
      </c>
      <c r="H20" s="59"/>
      <c r="I20" s="59">
        <v>10000</v>
      </c>
      <c r="J20" s="59">
        <v>298731.16</v>
      </c>
      <c r="K20" s="59">
        <v>70000</v>
      </c>
      <c r="L20" s="59">
        <v>80000</v>
      </c>
      <c r="M20" s="59"/>
      <c r="N20" s="59">
        <v>9579656.07</v>
      </c>
      <c r="O20" s="159">
        <f>SUM(E20:N20)</f>
        <v>11839387.23</v>
      </c>
    </row>
    <row r="21" spans="1:15" s="8" customFormat="1" ht="21">
      <c r="A21" s="66"/>
      <c r="B21" s="161" t="s">
        <v>29</v>
      </c>
      <c r="C21" s="60">
        <f>SUM(C10:C20)</f>
        <v>40800000</v>
      </c>
      <c r="D21" s="60">
        <f>SUM(D10:D20)</f>
        <v>35880194.92999999</v>
      </c>
      <c r="E21" s="60">
        <f>SUM(E11:E20)</f>
        <v>10972917.76</v>
      </c>
      <c r="F21" s="60">
        <f>SUM(F11:F18)</f>
        <v>131100.58000000002</v>
      </c>
      <c r="G21" s="60">
        <f aca="true" t="shared" si="1" ref="G21:L21">SUM(G10:G20)</f>
        <v>6243561.739999999</v>
      </c>
      <c r="H21" s="60">
        <f t="shared" si="1"/>
        <v>1650112.37</v>
      </c>
      <c r="I21" s="60">
        <f t="shared" si="1"/>
        <v>10000</v>
      </c>
      <c r="J21" s="60">
        <f t="shared" si="1"/>
        <v>6206807.41</v>
      </c>
      <c r="K21" s="60">
        <f t="shared" si="1"/>
        <v>490584</v>
      </c>
      <c r="L21" s="60">
        <f t="shared" si="1"/>
        <v>476570</v>
      </c>
      <c r="M21" s="60">
        <f>SUM(M11:M20)</f>
        <v>118885</v>
      </c>
      <c r="N21" s="60">
        <f>SUM(N10:N20)</f>
        <v>9579656.07</v>
      </c>
      <c r="O21" s="131">
        <f>SUM(O10:O20)</f>
        <v>35880194.93</v>
      </c>
    </row>
    <row r="22" spans="1:14" ht="21">
      <c r="A22" s="67"/>
      <c r="B22" s="136" t="s">
        <v>14</v>
      </c>
      <c r="C22" s="133"/>
      <c r="D22" s="61"/>
      <c r="E22" s="62"/>
      <c r="F22" s="63"/>
      <c r="G22" s="61"/>
      <c r="H22" s="63"/>
      <c r="I22" s="62"/>
      <c r="J22" s="62"/>
      <c r="K22" s="62"/>
      <c r="L22" s="61"/>
      <c r="M22" s="62"/>
      <c r="N22" s="64"/>
    </row>
    <row r="23" spans="1:14" s="4" customFormat="1" ht="19.5" customHeight="1">
      <c r="A23" s="67"/>
      <c r="B23" s="132" t="s">
        <v>43</v>
      </c>
      <c r="C23" s="134">
        <v>3420000</v>
      </c>
      <c r="D23" s="62">
        <v>2412218.02</v>
      </c>
      <c r="E23" s="62"/>
      <c r="F23" s="62"/>
      <c r="G23" s="62"/>
      <c r="H23" s="62"/>
      <c r="I23" s="62"/>
      <c r="J23" s="62"/>
      <c r="K23" s="62"/>
      <c r="L23" s="62"/>
      <c r="M23" s="62"/>
      <c r="N23" s="64"/>
    </row>
    <row r="24" spans="1:14" s="4" customFormat="1" ht="20.25" customHeight="1">
      <c r="A24" s="67"/>
      <c r="B24" s="132" t="s">
        <v>44</v>
      </c>
      <c r="C24" s="135">
        <v>289600</v>
      </c>
      <c r="D24" s="62">
        <v>340180.9</v>
      </c>
      <c r="E24" s="62"/>
      <c r="F24" s="62"/>
      <c r="G24" s="62"/>
      <c r="H24" s="62"/>
      <c r="I24" s="62"/>
      <c r="J24" s="62"/>
      <c r="K24" s="62"/>
      <c r="L24" s="62"/>
      <c r="M24" s="62"/>
      <c r="N24" s="64"/>
    </row>
    <row r="25" spans="1:14" s="4" customFormat="1" ht="21">
      <c r="A25" s="67"/>
      <c r="B25" s="132" t="s">
        <v>45</v>
      </c>
      <c r="C25" s="135">
        <v>350000</v>
      </c>
      <c r="D25" s="62">
        <v>305376.44</v>
      </c>
      <c r="E25" s="62"/>
      <c r="F25" s="62"/>
      <c r="G25" s="62"/>
      <c r="H25" s="62"/>
      <c r="I25" s="62"/>
      <c r="J25" s="62"/>
      <c r="K25" s="62"/>
      <c r="L25" s="62"/>
      <c r="M25" s="62"/>
      <c r="N25" s="64"/>
    </row>
    <row r="26" spans="1:14" s="4" customFormat="1" ht="20.25" customHeight="1">
      <c r="A26" s="67"/>
      <c r="B26" s="132" t="s">
        <v>46</v>
      </c>
      <c r="C26" s="135">
        <v>161000</v>
      </c>
      <c r="D26" s="62">
        <v>262572.02</v>
      </c>
      <c r="E26" s="62"/>
      <c r="F26" s="62"/>
      <c r="G26" s="62"/>
      <c r="H26" s="62"/>
      <c r="I26" s="62"/>
      <c r="J26" s="62"/>
      <c r="K26" s="62"/>
      <c r="L26" s="62"/>
      <c r="M26" s="62"/>
      <c r="N26" s="64"/>
    </row>
    <row r="27" spans="1:14" s="4" customFormat="1" ht="21">
      <c r="A27" s="67"/>
      <c r="B27" s="132" t="s">
        <v>205</v>
      </c>
      <c r="C27" s="134">
        <v>18264000</v>
      </c>
      <c r="D27" s="62">
        <v>26112602.57</v>
      </c>
      <c r="E27" s="62"/>
      <c r="F27" s="62"/>
      <c r="G27" s="62"/>
      <c r="H27" s="62"/>
      <c r="I27" s="62"/>
      <c r="J27" s="62"/>
      <c r="K27" s="62"/>
      <c r="L27" s="62"/>
      <c r="M27" s="62"/>
      <c r="N27" s="64"/>
    </row>
    <row r="28" spans="1:14" s="4" customFormat="1" ht="21">
      <c r="A28" s="67"/>
      <c r="B28" s="132" t="s">
        <v>58</v>
      </c>
      <c r="C28" s="134">
        <v>18315400</v>
      </c>
      <c r="D28" s="65">
        <v>16778067</v>
      </c>
      <c r="E28" s="62"/>
      <c r="F28" s="62"/>
      <c r="G28" s="65"/>
      <c r="H28" s="62"/>
      <c r="I28" s="62"/>
      <c r="J28" s="62"/>
      <c r="K28" s="62"/>
      <c r="L28" s="62"/>
      <c r="M28" s="62"/>
      <c r="N28" s="64"/>
    </row>
    <row r="29" spans="1:14" s="4" customFormat="1" ht="21">
      <c r="A29" s="67"/>
      <c r="B29" s="132" t="s">
        <v>291</v>
      </c>
      <c r="C29" s="134"/>
      <c r="D29" s="65">
        <v>2775315</v>
      </c>
      <c r="E29" s="62"/>
      <c r="F29" s="62"/>
      <c r="G29" s="65"/>
      <c r="H29" s="62"/>
      <c r="I29" s="62"/>
      <c r="J29" s="62"/>
      <c r="K29" s="62"/>
      <c r="L29" s="62"/>
      <c r="M29" s="62"/>
      <c r="N29" s="64"/>
    </row>
    <row r="30" spans="1:14" s="5" customFormat="1" ht="21">
      <c r="A30" s="66"/>
      <c r="B30" s="162" t="s">
        <v>10</v>
      </c>
      <c r="C30" s="137">
        <f>SUM(C23:C28)</f>
        <v>40800000</v>
      </c>
      <c r="D30" s="138">
        <f>SUM(D23:D29)</f>
        <v>48986331.95</v>
      </c>
      <c r="E30" s="60" t="s">
        <v>53</v>
      </c>
      <c r="F30" s="60">
        <v>0</v>
      </c>
      <c r="G30" s="60" t="s">
        <v>53</v>
      </c>
      <c r="H30" s="60" t="s">
        <v>53</v>
      </c>
      <c r="I30" s="60" t="s">
        <v>53</v>
      </c>
      <c r="J30" s="60"/>
      <c r="K30" s="60" t="s">
        <v>53</v>
      </c>
      <c r="L30" s="60" t="s">
        <v>53</v>
      </c>
      <c r="M30" s="60" t="s">
        <v>53</v>
      </c>
      <c r="N30" s="60" t="s">
        <v>53</v>
      </c>
    </row>
    <row r="31" spans="1:14" s="5" customFormat="1" ht="21.75" thickBot="1">
      <c r="A31" s="66"/>
      <c r="B31" s="199" t="s">
        <v>294</v>
      </c>
      <c r="C31" s="200"/>
      <c r="D31" s="68">
        <f>SUM(D30-D21)</f>
        <v>13106137.02000001</v>
      </c>
      <c r="E31" s="69"/>
      <c r="F31" s="69"/>
      <c r="G31" s="69"/>
      <c r="H31" s="69"/>
      <c r="I31" s="69"/>
      <c r="J31" s="69"/>
      <c r="K31" s="69"/>
      <c r="L31" s="69"/>
      <c r="M31" s="69"/>
      <c r="N31" s="66"/>
    </row>
    <row r="32" spans="1:14" ht="21.75" thickTop="1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</row>
    <row r="33" spans="1:14" ht="21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</row>
    <row r="34" ht="21">
      <c r="N34" s="23"/>
    </row>
    <row r="35" spans="1:14" ht="21">
      <c r="A35" s="21"/>
      <c r="B35" s="198" t="s">
        <v>300</v>
      </c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</row>
    <row r="36" spans="1:14" ht="21">
      <c r="A36" s="21"/>
      <c r="B36" s="201" t="s">
        <v>12</v>
      </c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</row>
    <row r="37" spans="1:14" ht="21">
      <c r="A37" s="21"/>
      <c r="B37" s="202" t="s">
        <v>363</v>
      </c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</row>
    <row r="38" spans="1:14" ht="21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49"/>
    </row>
    <row r="39" spans="1:14" ht="21">
      <c r="A39" s="21"/>
      <c r="B39" s="203" t="s">
        <v>7</v>
      </c>
      <c r="C39" s="205" t="s">
        <v>21</v>
      </c>
      <c r="D39" s="205" t="s">
        <v>0</v>
      </c>
      <c r="E39" s="51" t="s">
        <v>22</v>
      </c>
      <c r="F39" s="51" t="s">
        <v>50</v>
      </c>
      <c r="G39" s="51"/>
      <c r="H39" s="51"/>
      <c r="I39" s="51"/>
      <c r="J39" s="51" t="s">
        <v>23</v>
      </c>
      <c r="K39" s="51" t="s">
        <v>31</v>
      </c>
      <c r="L39" s="51" t="s">
        <v>32</v>
      </c>
      <c r="M39" s="51"/>
      <c r="N39" s="51"/>
    </row>
    <row r="40" spans="1:14" ht="21">
      <c r="A40" s="21"/>
      <c r="B40" s="204"/>
      <c r="C40" s="206"/>
      <c r="D40" s="206"/>
      <c r="E40" s="52" t="s">
        <v>24</v>
      </c>
      <c r="F40" s="52" t="s">
        <v>33</v>
      </c>
      <c r="G40" s="52" t="s">
        <v>8</v>
      </c>
      <c r="H40" s="52" t="s">
        <v>9</v>
      </c>
      <c r="I40" s="52" t="s">
        <v>61</v>
      </c>
      <c r="J40" s="52" t="s">
        <v>200</v>
      </c>
      <c r="K40" s="52" t="s">
        <v>34</v>
      </c>
      <c r="L40" s="52" t="s">
        <v>37</v>
      </c>
      <c r="M40" s="52" t="s">
        <v>65</v>
      </c>
      <c r="N40" s="52" t="s">
        <v>3</v>
      </c>
    </row>
    <row r="41" spans="1:14" ht="21">
      <c r="A41" s="21"/>
      <c r="B41" s="204"/>
      <c r="C41" s="207"/>
      <c r="D41" s="207"/>
      <c r="E41" s="53"/>
      <c r="F41" s="53" t="s">
        <v>35</v>
      </c>
      <c r="G41" s="53"/>
      <c r="H41" s="53"/>
      <c r="I41" s="53" t="s">
        <v>60</v>
      </c>
      <c r="J41" s="53" t="s">
        <v>197</v>
      </c>
      <c r="K41" s="53" t="s">
        <v>36</v>
      </c>
      <c r="L41" s="53" t="s">
        <v>38</v>
      </c>
      <c r="M41" s="53"/>
      <c r="N41" s="53"/>
    </row>
    <row r="42" spans="1:14" ht="21">
      <c r="A42" s="21"/>
      <c r="B42" s="54" t="s">
        <v>26</v>
      </c>
      <c r="C42" s="55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7"/>
    </row>
    <row r="43" spans="1:14" ht="21">
      <c r="A43" s="21"/>
      <c r="B43" s="57" t="s">
        <v>3</v>
      </c>
      <c r="C43" s="58">
        <v>10407000</v>
      </c>
      <c r="D43" s="59">
        <v>9579656.07</v>
      </c>
      <c r="E43" s="128">
        <v>0</v>
      </c>
      <c r="F43" s="56"/>
      <c r="G43" s="56"/>
      <c r="H43" s="56"/>
      <c r="I43" s="56"/>
      <c r="J43" s="56"/>
      <c r="K43" s="56"/>
      <c r="L43" s="56"/>
      <c r="M43" s="56"/>
      <c r="N43" s="158"/>
    </row>
    <row r="44" spans="1:14" ht="21">
      <c r="A44" s="21"/>
      <c r="B44" s="126" t="s">
        <v>64</v>
      </c>
      <c r="C44" s="58">
        <v>2624640</v>
      </c>
      <c r="D44" s="59">
        <v>2623082</v>
      </c>
      <c r="E44" s="128">
        <v>2623082</v>
      </c>
      <c r="F44" s="59"/>
      <c r="G44" s="59"/>
      <c r="H44" s="59"/>
      <c r="I44" s="59"/>
      <c r="J44" s="59"/>
      <c r="K44" s="59"/>
      <c r="L44" s="59"/>
      <c r="M44" s="59"/>
      <c r="N44" s="59"/>
    </row>
    <row r="45" spans="1:14" ht="21">
      <c r="A45" s="21"/>
      <c r="B45" s="126" t="s">
        <v>63</v>
      </c>
      <c r="C45" s="58">
        <v>9874856</v>
      </c>
      <c r="D45" s="59">
        <v>8914983.48</v>
      </c>
      <c r="E45" s="128">
        <v>5712588</v>
      </c>
      <c r="F45" s="59"/>
      <c r="G45" s="59">
        <v>2020875.48</v>
      </c>
      <c r="H45" s="59"/>
      <c r="I45" s="59"/>
      <c r="J45" s="59">
        <v>1181520</v>
      </c>
      <c r="K45" s="59"/>
      <c r="L45" s="59"/>
      <c r="M45" s="59"/>
      <c r="N45" s="59"/>
    </row>
    <row r="46" spans="1:14" ht="21">
      <c r="A46" s="21"/>
      <c r="B46" s="126" t="s">
        <v>39</v>
      </c>
      <c r="C46" s="58">
        <v>866430</v>
      </c>
      <c r="D46" s="59">
        <v>324478.5</v>
      </c>
      <c r="E46" s="128">
        <v>280678.5</v>
      </c>
      <c r="F46" s="59"/>
      <c r="G46" s="59">
        <v>10800</v>
      </c>
      <c r="H46" s="59"/>
      <c r="I46" s="59"/>
      <c r="J46" s="59">
        <v>33000</v>
      </c>
      <c r="K46" s="59"/>
      <c r="L46" s="59"/>
      <c r="M46" s="59"/>
      <c r="N46" s="59"/>
    </row>
    <row r="47" spans="1:14" ht="21">
      <c r="A47" s="21"/>
      <c r="B47" s="126" t="s">
        <v>40</v>
      </c>
      <c r="C47" s="58">
        <v>10585817.84</v>
      </c>
      <c r="D47" s="59">
        <v>8542149.49</v>
      </c>
      <c r="E47" s="128">
        <v>1315631.06</v>
      </c>
      <c r="F47" s="59">
        <v>81100.58</v>
      </c>
      <c r="G47" s="59">
        <v>1404321.48</v>
      </c>
      <c r="H47" s="59">
        <v>1650112.37</v>
      </c>
      <c r="I47" s="59"/>
      <c r="J47" s="59">
        <v>3154945</v>
      </c>
      <c r="K47" s="59">
        <v>420584</v>
      </c>
      <c r="L47" s="59">
        <v>396570</v>
      </c>
      <c r="M47" s="59">
        <v>118885</v>
      </c>
      <c r="N47" s="59"/>
    </row>
    <row r="48" spans="1:14" ht="21">
      <c r="A48" s="21"/>
      <c r="B48" s="126" t="s">
        <v>41</v>
      </c>
      <c r="C48" s="58">
        <v>2190625</v>
      </c>
      <c r="D48" s="59">
        <v>1823624.55</v>
      </c>
      <c r="E48" s="128">
        <v>488701.7</v>
      </c>
      <c r="F48" s="59">
        <v>50000</v>
      </c>
      <c r="G48" s="59">
        <v>993301.6</v>
      </c>
      <c r="H48" s="59"/>
      <c r="I48" s="59"/>
      <c r="J48" s="59">
        <v>291621.25</v>
      </c>
      <c r="K48" s="59"/>
      <c r="L48" s="59"/>
      <c r="M48" s="59"/>
      <c r="N48" s="59"/>
    </row>
    <row r="49" spans="1:14" ht="21">
      <c r="A49" s="21"/>
      <c r="B49" s="126" t="s">
        <v>42</v>
      </c>
      <c r="C49" s="58">
        <v>440000</v>
      </c>
      <c r="D49" s="59">
        <v>377699.68</v>
      </c>
      <c r="E49" s="128">
        <v>337436.5</v>
      </c>
      <c r="F49" s="59"/>
      <c r="G49" s="59">
        <v>40263.18</v>
      </c>
      <c r="H49" s="59"/>
      <c r="I49" s="59"/>
      <c r="J49" s="59"/>
      <c r="K49" s="59"/>
      <c r="L49" s="59"/>
      <c r="M49" s="59"/>
      <c r="N49" s="59"/>
    </row>
    <row r="50" spans="1:14" ht="21">
      <c r="A50" s="21"/>
      <c r="B50" s="126" t="s">
        <v>292</v>
      </c>
      <c r="C50" s="58">
        <v>30000</v>
      </c>
      <c r="D50" s="59">
        <v>20990</v>
      </c>
      <c r="E50" s="130"/>
      <c r="F50" s="59"/>
      <c r="G50" s="59"/>
      <c r="H50" s="59"/>
      <c r="I50" s="59"/>
      <c r="J50" s="59">
        <v>20990</v>
      </c>
      <c r="K50" s="59"/>
      <c r="L50" s="59"/>
      <c r="M50" s="59"/>
      <c r="N50" s="59"/>
    </row>
    <row r="51" spans="1:14" ht="21">
      <c r="A51" s="21"/>
      <c r="B51" s="126" t="s">
        <v>293</v>
      </c>
      <c r="C51" s="58">
        <v>1460900</v>
      </c>
      <c r="D51" s="59">
        <v>1413800</v>
      </c>
      <c r="E51" s="130">
        <v>187800</v>
      </c>
      <c r="F51" s="59"/>
      <c r="G51" s="59"/>
      <c r="H51" s="59"/>
      <c r="I51" s="59"/>
      <c r="J51" s="59">
        <v>1226000</v>
      </c>
      <c r="K51" s="59"/>
      <c r="L51" s="59"/>
      <c r="M51" s="59"/>
      <c r="N51" s="59"/>
    </row>
    <row r="52" spans="1:14" ht="21">
      <c r="A52" s="21"/>
      <c r="B52" s="126" t="s">
        <v>143</v>
      </c>
      <c r="C52" s="58">
        <v>0</v>
      </c>
      <c r="D52" s="59">
        <v>0</v>
      </c>
      <c r="E52" s="128"/>
      <c r="F52" s="59"/>
      <c r="G52" s="59"/>
      <c r="H52" s="59"/>
      <c r="I52" s="59"/>
      <c r="J52" s="59"/>
      <c r="K52" s="59"/>
      <c r="L52" s="59"/>
      <c r="M52" s="59"/>
      <c r="N52" s="59"/>
    </row>
    <row r="53" spans="1:14" ht="21">
      <c r="A53" s="21"/>
      <c r="B53" s="127" t="s">
        <v>144</v>
      </c>
      <c r="C53" s="58">
        <v>2319731.16</v>
      </c>
      <c r="D53" s="59">
        <v>2259731.16</v>
      </c>
      <c r="E53" s="59">
        <v>27000</v>
      </c>
      <c r="F53" s="59"/>
      <c r="G53" s="59">
        <v>1774000</v>
      </c>
      <c r="H53" s="59"/>
      <c r="I53" s="59">
        <v>10000</v>
      </c>
      <c r="J53" s="59">
        <v>298731.16</v>
      </c>
      <c r="K53" s="59">
        <v>70000</v>
      </c>
      <c r="L53" s="59">
        <v>80000</v>
      </c>
      <c r="M53" s="59"/>
      <c r="N53" s="59">
        <v>9579656.07</v>
      </c>
    </row>
    <row r="54" spans="1:14" ht="21">
      <c r="A54" s="66"/>
      <c r="B54" s="161" t="s">
        <v>29</v>
      </c>
      <c r="C54" s="60">
        <f>SUM(C43:C53)</f>
        <v>40800000</v>
      </c>
      <c r="D54" s="60">
        <f>SUM(D43:D53)</f>
        <v>35880194.92999999</v>
      </c>
      <c r="E54" s="60">
        <f>SUM(E44:E53)</f>
        <v>10972917.76</v>
      </c>
      <c r="F54" s="60">
        <f>SUM(F44:F51)</f>
        <v>131100.58000000002</v>
      </c>
      <c r="G54" s="60">
        <f aca="true" t="shared" si="2" ref="G54:L54">SUM(G43:G53)</f>
        <v>6243561.739999999</v>
      </c>
      <c r="H54" s="60">
        <f t="shared" si="2"/>
        <v>1650112.37</v>
      </c>
      <c r="I54" s="60">
        <f t="shared" si="2"/>
        <v>10000</v>
      </c>
      <c r="J54" s="60">
        <f t="shared" si="2"/>
        <v>6206807.41</v>
      </c>
      <c r="K54" s="60">
        <f t="shared" si="2"/>
        <v>490584</v>
      </c>
      <c r="L54" s="60">
        <f t="shared" si="2"/>
        <v>476570</v>
      </c>
      <c r="M54" s="60">
        <f>SUM(M44:M53)</f>
        <v>118885</v>
      </c>
      <c r="N54" s="60">
        <f>SUM(N43:N53)</f>
        <v>9579656.07</v>
      </c>
    </row>
    <row r="55" spans="1:14" ht="21">
      <c r="A55" s="67"/>
      <c r="B55" s="136" t="s">
        <v>14</v>
      </c>
      <c r="C55" s="133"/>
      <c r="D55" s="61"/>
      <c r="E55" s="62"/>
      <c r="F55" s="63"/>
      <c r="G55" s="61"/>
      <c r="H55" s="63"/>
      <c r="I55" s="62"/>
      <c r="J55" s="62"/>
      <c r="K55" s="62"/>
      <c r="L55" s="61"/>
      <c r="M55" s="62"/>
      <c r="N55" s="64"/>
    </row>
    <row r="56" spans="1:14" ht="21">
      <c r="A56" s="67"/>
      <c r="B56" s="132" t="s">
        <v>43</v>
      </c>
      <c r="C56" s="134">
        <v>3420000</v>
      </c>
      <c r="D56" s="62">
        <v>2412218.02</v>
      </c>
      <c r="E56" s="62"/>
      <c r="F56" s="62"/>
      <c r="G56" s="62"/>
      <c r="H56" s="62"/>
      <c r="I56" s="62"/>
      <c r="J56" s="62"/>
      <c r="K56" s="62"/>
      <c r="L56" s="62"/>
      <c r="M56" s="62"/>
      <c r="N56" s="64"/>
    </row>
    <row r="57" spans="1:14" ht="21">
      <c r="A57" s="67"/>
      <c r="B57" s="132" t="s">
        <v>44</v>
      </c>
      <c r="C57" s="135">
        <v>289600</v>
      </c>
      <c r="D57" s="62">
        <v>340180.9</v>
      </c>
      <c r="E57" s="62"/>
      <c r="F57" s="62"/>
      <c r="G57" s="62"/>
      <c r="H57" s="62"/>
      <c r="I57" s="62"/>
      <c r="J57" s="62"/>
      <c r="K57" s="62"/>
      <c r="L57" s="62"/>
      <c r="M57" s="62"/>
      <c r="N57" s="64"/>
    </row>
    <row r="58" spans="1:14" ht="21">
      <c r="A58" s="67"/>
      <c r="B58" s="132" t="s">
        <v>45</v>
      </c>
      <c r="C58" s="135">
        <v>350000</v>
      </c>
      <c r="D58" s="62">
        <v>305376.44</v>
      </c>
      <c r="E58" s="62"/>
      <c r="F58" s="62"/>
      <c r="G58" s="62"/>
      <c r="H58" s="62"/>
      <c r="I58" s="62"/>
      <c r="J58" s="62"/>
      <c r="K58" s="62"/>
      <c r="L58" s="62"/>
      <c r="M58" s="62"/>
      <c r="N58" s="64"/>
    </row>
    <row r="59" spans="1:14" ht="21">
      <c r="A59" s="67"/>
      <c r="B59" s="132" t="s">
        <v>46</v>
      </c>
      <c r="C59" s="135">
        <v>161000</v>
      </c>
      <c r="D59" s="62">
        <v>262572.02</v>
      </c>
      <c r="E59" s="62"/>
      <c r="F59" s="62"/>
      <c r="G59" s="62"/>
      <c r="H59" s="62"/>
      <c r="I59" s="62"/>
      <c r="J59" s="62"/>
      <c r="K59" s="62"/>
      <c r="L59" s="62"/>
      <c r="M59" s="62"/>
      <c r="N59" s="64"/>
    </row>
    <row r="60" spans="1:14" ht="21">
      <c r="A60" s="67"/>
      <c r="B60" s="132" t="s">
        <v>205</v>
      </c>
      <c r="C60" s="134">
        <v>18264000</v>
      </c>
      <c r="D60" s="62">
        <v>26112602.57</v>
      </c>
      <c r="E60" s="62"/>
      <c r="F60" s="62"/>
      <c r="G60" s="62"/>
      <c r="H60" s="62"/>
      <c r="I60" s="62"/>
      <c r="J60" s="62"/>
      <c r="K60" s="62"/>
      <c r="L60" s="62"/>
      <c r="M60" s="62"/>
      <c r="N60" s="64"/>
    </row>
    <row r="61" spans="1:14" ht="21">
      <c r="A61" s="67"/>
      <c r="B61" s="132" t="s">
        <v>58</v>
      </c>
      <c r="C61" s="134">
        <v>18315400</v>
      </c>
      <c r="D61" s="65">
        <v>16778067</v>
      </c>
      <c r="E61" s="62"/>
      <c r="F61" s="62"/>
      <c r="G61" s="65"/>
      <c r="H61" s="62"/>
      <c r="I61" s="62"/>
      <c r="J61" s="62"/>
      <c r="K61" s="62"/>
      <c r="L61" s="62"/>
      <c r="M61" s="62"/>
      <c r="N61" s="64"/>
    </row>
    <row r="62" spans="1:14" ht="21">
      <c r="A62" s="67"/>
      <c r="B62" s="132"/>
      <c r="C62" s="134"/>
      <c r="D62" s="65"/>
      <c r="E62" s="62"/>
      <c r="F62" s="62"/>
      <c r="G62" s="65"/>
      <c r="H62" s="62"/>
      <c r="I62" s="62"/>
      <c r="J62" s="62"/>
      <c r="K62" s="62"/>
      <c r="L62" s="62"/>
      <c r="M62" s="62"/>
      <c r="N62" s="64"/>
    </row>
    <row r="63" spans="1:14" ht="21">
      <c r="A63" s="66"/>
      <c r="B63" s="162" t="s">
        <v>10</v>
      </c>
      <c r="C63" s="137">
        <f>SUM(C56:C61)</f>
        <v>40800000</v>
      </c>
      <c r="D63" s="138">
        <f>SUM(D56:D62)</f>
        <v>46211016.95</v>
      </c>
      <c r="E63" s="60" t="s">
        <v>53</v>
      </c>
      <c r="F63" s="60">
        <v>0</v>
      </c>
      <c r="G63" s="60" t="s">
        <v>53</v>
      </c>
      <c r="H63" s="60" t="s">
        <v>53</v>
      </c>
      <c r="I63" s="60" t="s">
        <v>53</v>
      </c>
      <c r="J63" s="60"/>
      <c r="K63" s="60" t="s">
        <v>53</v>
      </c>
      <c r="L63" s="60" t="s">
        <v>53</v>
      </c>
      <c r="M63" s="60" t="s">
        <v>53</v>
      </c>
      <c r="N63" s="60" t="s">
        <v>53</v>
      </c>
    </row>
    <row r="64" spans="1:14" ht="21.75" thickBot="1">
      <c r="A64" s="66"/>
      <c r="B64" s="199" t="s">
        <v>294</v>
      </c>
      <c r="C64" s="200"/>
      <c r="D64" s="68">
        <f>SUM(D63-D54)</f>
        <v>10330822.02000001</v>
      </c>
      <c r="E64" s="69"/>
      <c r="F64" s="69"/>
      <c r="G64" s="69"/>
      <c r="H64" s="69"/>
      <c r="I64" s="69"/>
      <c r="J64" s="69"/>
      <c r="K64" s="69"/>
      <c r="L64" s="69"/>
      <c r="M64" s="69"/>
      <c r="N64" s="66"/>
    </row>
    <row r="65" spans="1:14" ht="21.75" thickTop="1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</row>
    <row r="66" spans="1:14" ht="21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</row>
    <row r="69" ht="21">
      <c r="F69" s="6" t="s">
        <v>18</v>
      </c>
    </row>
  </sheetData>
  <sheetProtection/>
  <mergeCells count="14">
    <mergeCell ref="B37:N37"/>
    <mergeCell ref="B39:B41"/>
    <mergeCell ref="C39:C41"/>
    <mergeCell ref="D39:D41"/>
    <mergeCell ref="B35:N35"/>
    <mergeCell ref="B64:C64"/>
    <mergeCell ref="B31:C31"/>
    <mergeCell ref="B2:N2"/>
    <mergeCell ref="B3:N3"/>
    <mergeCell ref="B4:N4"/>
    <mergeCell ref="B6:B8"/>
    <mergeCell ref="C6:C8"/>
    <mergeCell ref="D6:D8"/>
    <mergeCell ref="B36:N36"/>
  </mergeCells>
  <printOptions horizontalCentered="1"/>
  <pageMargins left="0.11811023622047245" right="0" top="0.2362204724409449" bottom="0" header="0.5118110236220472" footer="0.5118110236220472"/>
  <pageSetup horizontalDpi="600" verticalDpi="6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1">
    <tabColor indexed="13"/>
  </sheetPr>
  <dimension ref="A1:O34"/>
  <sheetViews>
    <sheetView workbookViewId="0" topLeftCell="A10">
      <selection activeCell="A17" sqref="A17"/>
    </sheetView>
  </sheetViews>
  <sheetFormatPr defaultColWidth="9.140625" defaultRowHeight="21.75"/>
  <cols>
    <col min="1" max="1" width="1.1484375" style="6" customWidth="1"/>
    <col min="2" max="2" width="29.7109375" style="6" customWidth="1"/>
    <col min="3" max="3" width="13.57421875" style="6" customWidth="1"/>
    <col min="4" max="4" width="13.7109375" style="6" customWidth="1"/>
    <col min="5" max="5" width="12.7109375" style="6" customWidth="1"/>
    <col min="6" max="6" width="11.28125" style="6" customWidth="1"/>
    <col min="7" max="7" width="12.57421875" style="6" customWidth="1"/>
    <col min="8" max="8" width="12.140625" style="6" customWidth="1"/>
    <col min="9" max="9" width="11.00390625" style="6" bestFit="1" customWidth="1"/>
    <col min="10" max="10" width="13.140625" style="6" customWidth="1"/>
    <col min="11" max="11" width="12.28125" style="6" customWidth="1"/>
    <col min="12" max="12" width="10.7109375" style="6" customWidth="1"/>
    <col min="13" max="13" width="11.421875" style="6" customWidth="1"/>
    <col min="14" max="14" width="13.140625" style="6" customWidth="1"/>
    <col min="15" max="15" width="13.8515625" style="6" customWidth="1"/>
    <col min="16" max="16384" width="9.140625" style="6" customWidth="1"/>
  </cols>
  <sheetData>
    <row r="1" ht="21">
      <c r="N1" s="23"/>
    </row>
    <row r="2" spans="1:14" ht="21">
      <c r="A2" s="21"/>
      <c r="B2" s="198" t="s">
        <v>300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</row>
    <row r="3" spans="1:14" s="7" customFormat="1" ht="21" customHeight="1">
      <c r="A3" s="21"/>
      <c r="B3" s="201" t="s">
        <v>206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</row>
    <row r="4" spans="1:14" s="8" customFormat="1" ht="21.75" customHeight="1">
      <c r="A4" s="21"/>
      <c r="B4" s="202" t="s">
        <v>363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</row>
    <row r="5" spans="1:14" s="8" customFormat="1" ht="21.75" customHeight="1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49"/>
    </row>
    <row r="6" spans="1:14" s="9" customFormat="1" ht="21">
      <c r="A6" s="21"/>
      <c r="B6" s="203" t="s">
        <v>7</v>
      </c>
      <c r="C6" s="205" t="s">
        <v>21</v>
      </c>
      <c r="D6" s="205" t="s">
        <v>0</v>
      </c>
      <c r="E6" s="51" t="s">
        <v>22</v>
      </c>
      <c r="F6" s="51" t="s">
        <v>50</v>
      </c>
      <c r="G6" s="51"/>
      <c r="H6" s="51"/>
      <c r="I6" s="51"/>
      <c r="J6" s="51" t="s">
        <v>23</v>
      </c>
      <c r="K6" s="51" t="s">
        <v>31</v>
      </c>
      <c r="L6" s="51" t="s">
        <v>32</v>
      </c>
      <c r="M6" s="51"/>
      <c r="N6" s="51"/>
    </row>
    <row r="7" spans="1:14" s="8" customFormat="1" ht="20.25" customHeight="1">
      <c r="A7" s="21"/>
      <c r="B7" s="204"/>
      <c r="C7" s="206"/>
      <c r="D7" s="206"/>
      <c r="E7" s="52" t="s">
        <v>24</v>
      </c>
      <c r="F7" s="52" t="s">
        <v>33</v>
      </c>
      <c r="G7" s="52" t="s">
        <v>8</v>
      </c>
      <c r="H7" s="52" t="s">
        <v>9</v>
      </c>
      <c r="I7" s="52" t="s">
        <v>61</v>
      </c>
      <c r="J7" s="52" t="s">
        <v>200</v>
      </c>
      <c r="K7" s="52" t="s">
        <v>34</v>
      </c>
      <c r="L7" s="52" t="s">
        <v>37</v>
      </c>
      <c r="M7" s="52" t="s">
        <v>65</v>
      </c>
      <c r="N7" s="52" t="s">
        <v>3</v>
      </c>
    </row>
    <row r="8" spans="1:14" s="8" customFormat="1" ht="24" customHeight="1">
      <c r="A8" s="21"/>
      <c r="B8" s="204"/>
      <c r="C8" s="207"/>
      <c r="D8" s="207"/>
      <c r="E8" s="53"/>
      <c r="F8" s="53" t="s">
        <v>35</v>
      </c>
      <c r="G8" s="53"/>
      <c r="H8" s="53"/>
      <c r="I8" s="53" t="s">
        <v>60</v>
      </c>
      <c r="J8" s="53" t="s">
        <v>197</v>
      </c>
      <c r="K8" s="53" t="s">
        <v>36</v>
      </c>
      <c r="L8" s="53" t="s">
        <v>38</v>
      </c>
      <c r="M8" s="53"/>
      <c r="N8" s="53"/>
    </row>
    <row r="9" spans="1:14" s="8" customFormat="1" ht="19.5" customHeight="1">
      <c r="A9" s="21"/>
      <c r="B9" s="54" t="s">
        <v>26</v>
      </c>
      <c r="C9" s="55"/>
      <c r="D9" s="56"/>
      <c r="E9" s="56"/>
      <c r="F9" s="56"/>
      <c r="G9" s="56"/>
      <c r="H9" s="56"/>
      <c r="I9" s="56"/>
      <c r="J9" s="56"/>
      <c r="K9" s="56"/>
      <c r="L9" s="56"/>
      <c r="M9" s="56"/>
      <c r="N9" s="57"/>
    </row>
    <row r="10" spans="1:14" s="8" customFormat="1" ht="19.5" customHeight="1">
      <c r="A10" s="21"/>
      <c r="B10" s="57" t="s">
        <v>3</v>
      </c>
      <c r="C10" s="58"/>
      <c r="D10" s="59"/>
      <c r="E10" s="128"/>
      <c r="F10" s="56"/>
      <c r="G10" s="56"/>
      <c r="H10" s="56"/>
      <c r="I10" s="56"/>
      <c r="J10" s="56"/>
      <c r="K10" s="56"/>
      <c r="L10" s="56"/>
      <c r="M10" s="56"/>
      <c r="N10" s="57"/>
    </row>
    <row r="11" spans="1:14" ht="21">
      <c r="A11" s="21"/>
      <c r="B11" s="126" t="s">
        <v>64</v>
      </c>
      <c r="C11" s="58"/>
      <c r="D11" s="59"/>
      <c r="E11" s="128"/>
      <c r="F11" s="59"/>
      <c r="G11" s="59"/>
      <c r="H11" s="59"/>
      <c r="I11" s="59"/>
      <c r="J11" s="59"/>
      <c r="K11" s="59"/>
      <c r="L11" s="59"/>
      <c r="M11" s="59"/>
      <c r="N11" s="59"/>
    </row>
    <row r="12" spans="1:14" ht="21">
      <c r="A12" s="21"/>
      <c r="B12" s="126" t="s">
        <v>63</v>
      </c>
      <c r="C12" s="58"/>
      <c r="D12" s="59"/>
      <c r="E12" s="128"/>
      <c r="F12" s="59"/>
      <c r="G12" s="59"/>
      <c r="H12" s="59"/>
      <c r="I12" s="59"/>
      <c r="J12" s="59"/>
      <c r="K12" s="59"/>
      <c r="L12" s="59"/>
      <c r="M12" s="59"/>
      <c r="N12" s="59"/>
    </row>
    <row r="13" spans="1:14" ht="21">
      <c r="A13" s="21"/>
      <c r="B13" s="126" t="s">
        <v>39</v>
      </c>
      <c r="C13" s="58"/>
      <c r="D13" s="59"/>
      <c r="E13" s="128"/>
      <c r="F13" s="59"/>
      <c r="G13" s="59"/>
      <c r="H13" s="59"/>
      <c r="I13" s="59"/>
      <c r="J13" s="59"/>
      <c r="K13" s="59"/>
      <c r="L13" s="59"/>
      <c r="M13" s="59"/>
      <c r="N13" s="59"/>
    </row>
    <row r="14" spans="1:14" ht="21">
      <c r="A14" s="21"/>
      <c r="B14" s="126" t="s">
        <v>40</v>
      </c>
      <c r="C14" s="58"/>
      <c r="D14" s="59"/>
      <c r="E14" s="128"/>
      <c r="F14" s="59"/>
      <c r="G14" s="59"/>
      <c r="H14" s="59"/>
      <c r="I14" s="59"/>
      <c r="J14" s="59"/>
      <c r="K14" s="59"/>
      <c r="L14" s="59"/>
      <c r="M14" s="59"/>
      <c r="N14" s="59"/>
    </row>
    <row r="15" spans="1:14" ht="21">
      <c r="A15" s="21"/>
      <c r="B15" s="126" t="s">
        <v>41</v>
      </c>
      <c r="C15" s="58"/>
      <c r="D15" s="59"/>
      <c r="E15" s="128"/>
      <c r="F15" s="59"/>
      <c r="G15" s="59"/>
      <c r="H15" s="59"/>
      <c r="I15" s="59"/>
      <c r="J15" s="59"/>
      <c r="K15" s="59"/>
      <c r="L15" s="59"/>
      <c r="M15" s="59"/>
      <c r="N15" s="59"/>
    </row>
    <row r="16" spans="1:14" ht="21">
      <c r="A16" s="21"/>
      <c r="B16" s="126" t="s">
        <v>42</v>
      </c>
      <c r="C16" s="58"/>
      <c r="D16" s="59"/>
      <c r="E16" s="128"/>
      <c r="F16" s="59"/>
      <c r="G16" s="59"/>
      <c r="H16" s="59"/>
      <c r="I16" s="59"/>
      <c r="J16" s="59"/>
      <c r="K16" s="59"/>
      <c r="L16" s="59"/>
      <c r="M16" s="59"/>
      <c r="N16" s="59"/>
    </row>
    <row r="17" spans="1:14" ht="21">
      <c r="A17" s="21"/>
      <c r="B17" s="126" t="s">
        <v>51</v>
      </c>
      <c r="C17" s="58"/>
      <c r="D17" s="59"/>
      <c r="E17" s="130"/>
      <c r="F17" s="59"/>
      <c r="G17" s="59"/>
      <c r="H17" s="59"/>
      <c r="I17" s="59"/>
      <c r="J17" s="59"/>
      <c r="K17" s="59"/>
      <c r="L17" s="59"/>
      <c r="M17" s="59"/>
      <c r="N17" s="59"/>
    </row>
    <row r="18" spans="1:14" ht="21">
      <c r="A18" s="21"/>
      <c r="B18" s="126" t="s">
        <v>66</v>
      </c>
      <c r="C18" s="58"/>
      <c r="D18" s="59">
        <v>1870679.34</v>
      </c>
      <c r="E18" s="129"/>
      <c r="F18" s="59"/>
      <c r="G18" s="59"/>
      <c r="H18" s="59"/>
      <c r="I18" s="59"/>
      <c r="J18" s="59">
        <v>1870679.34</v>
      </c>
      <c r="K18" s="59"/>
      <c r="L18" s="59"/>
      <c r="M18" s="59"/>
      <c r="N18" s="59"/>
    </row>
    <row r="19" spans="1:14" ht="21">
      <c r="A19" s="21"/>
      <c r="B19" s="126" t="s">
        <v>143</v>
      </c>
      <c r="C19" s="58"/>
      <c r="D19" s="59"/>
      <c r="E19" s="128"/>
      <c r="F19" s="59"/>
      <c r="G19" s="59"/>
      <c r="H19" s="59"/>
      <c r="I19" s="59"/>
      <c r="J19" s="59"/>
      <c r="K19" s="59"/>
      <c r="L19" s="59"/>
      <c r="M19" s="59"/>
      <c r="N19" s="59"/>
    </row>
    <row r="20" spans="1:14" ht="21">
      <c r="A20" s="21"/>
      <c r="B20" s="127" t="s">
        <v>144</v>
      </c>
      <c r="C20" s="58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</row>
    <row r="21" spans="1:15" s="8" customFormat="1" ht="21">
      <c r="A21" s="66"/>
      <c r="B21" s="161" t="s">
        <v>29</v>
      </c>
      <c r="C21" s="60">
        <f>SUM(C10:C20)</f>
        <v>0</v>
      </c>
      <c r="D21" s="60">
        <f>SUM(D10:D20)</f>
        <v>1870679.34</v>
      </c>
      <c r="E21" s="60">
        <f>SUM(E11:E20)</f>
        <v>0</v>
      </c>
      <c r="F21" s="60">
        <f>SUM(F11:F18)</f>
        <v>0</v>
      </c>
      <c r="G21" s="60">
        <f aca="true" t="shared" si="0" ref="G21:L21">SUM(G10:G20)</f>
        <v>0</v>
      </c>
      <c r="H21" s="60">
        <f t="shared" si="0"/>
        <v>0</v>
      </c>
      <c r="I21" s="60">
        <f t="shared" si="0"/>
        <v>0</v>
      </c>
      <c r="J21" s="60">
        <f t="shared" si="0"/>
        <v>1870679.34</v>
      </c>
      <c r="K21" s="60">
        <f t="shared" si="0"/>
        <v>0</v>
      </c>
      <c r="L21" s="60">
        <f t="shared" si="0"/>
        <v>0</v>
      </c>
      <c r="M21" s="60">
        <f>SUM(M11:M20)</f>
        <v>0</v>
      </c>
      <c r="N21" s="60">
        <f>SUM(N10:N20)</f>
        <v>0</v>
      </c>
      <c r="O21" s="131"/>
    </row>
    <row r="22" spans="1:14" ht="21">
      <c r="A22" s="67"/>
      <c r="B22" s="136" t="s">
        <v>14</v>
      </c>
      <c r="C22" s="133"/>
      <c r="D22" s="61"/>
      <c r="E22" s="62"/>
      <c r="F22" s="63"/>
      <c r="G22" s="61"/>
      <c r="H22" s="63"/>
      <c r="I22" s="62"/>
      <c r="J22" s="62"/>
      <c r="K22" s="62"/>
      <c r="L22" s="61"/>
      <c r="M22" s="62"/>
      <c r="N22" s="64"/>
    </row>
    <row r="23" spans="1:14" s="4" customFormat="1" ht="19.5" customHeight="1">
      <c r="A23" s="67"/>
      <c r="B23" s="132" t="s">
        <v>43</v>
      </c>
      <c r="C23" s="134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4"/>
    </row>
    <row r="24" spans="1:14" s="4" customFormat="1" ht="20.25" customHeight="1">
      <c r="A24" s="67"/>
      <c r="B24" s="132" t="s">
        <v>44</v>
      </c>
      <c r="C24" s="135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4"/>
    </row>
    <row r="25" spans="1:14" s="4" customFormat="1" ht="21">
      <c r="A25" s="67"/>
      <c r="B25" s="132" t="s">
        <v>45</v>
      </c>
      <c r="C25" s="135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4"/>
    </row>
    <row r="26" spans="1:14" s="4" customFormat="1" ht="20.25" customHeight="1">
      <c r="A26" s="67"/>
      <c r="B26" s="132" t="s">
        <v>46</v>
      </c>
      <c r="C26" s="135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4"/>
    </row>
    <row r="27" spans="1:14" s="4" customFormat="1" ht="21">
      <c r="A27" s="67"/>
      <c r="B27" s="132" t="s">
        <v>205</v>
      </c>
      <c r="C27" s="134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4"/>
    </row>
    <row r="28" spans="1:14" s="4" customFormat="1" ht="21">
      <c r="A28" s="67"/>
      <c r="B28" s="132" t="s">
        <v>58</v>
      </c>
      <c r="C28" s="134"/>
      <c r="D28" s="65"/>
      <c r="E28" s="62"/>
      <c r="F28" s="62"/>
      <c r="G28" s="65"/>
      <c r="H28" s="62"/>
      <c r="I28" s="62"/>
      <c r="J28" s="62"/>
      <c r="K28" s="62"/>
      <c r="L28" s="62"/>
      <c r="M28" s="62"/>
      <c r="N28" s="64"/>
    </row>
    <row r="29" spans="1:14" s="4" customFormat="1" ht="21">
      <c r="A29" s="67"/>
      <c r="B29" s="132" t="s">
        <v>291</v>
      </c>
      <c r="C29" s="134"/>
      <c r="D29" s="65"/>
      <c r="E29" s="62"/>
      <c r="F29" s="62"/>
      <c r="G29" s="65"/>
      <c r="H29" s="62"/>
      <c r="I29" s="62"/>
      <c r="J29" s="62"/>
      <c r="K29" s="62"/>
      <c r="L29" s="62"/>
      <c r="M29" s="62"/>
      <c r="N29" s="64"/>
    </row>
    <row r="30" spans="1:14" s="5" customFormat="1" ht="21">
      <c r="A30" s="66"/>
      <c r="B30" s="162" t="s">
        <v>10</v>
      </c>
      <c r="C30" s="137">
        <f>SUM(C23:C29)</f>
        <v>0</v>
      </c>
      <c r="D30" s="138">
        <f>SUM(D23:D29)</f>
        <v>0</v>
      </c>
      <c r="E30" s="60" t="s">
        <v>53</v>
      </c>
      <c r="F30" s="60">
        <v>0</v>
      </c>
      <c r="G30" s="60" t="s">
        <v>53</v>
      </c>
      <c r="H30" s="60" t="s">
        <v>53</v>
      </c>
      <c r="I30" s="60" t="s">
        <v>53</v>
      </c>
      <c r="J30" s="60"/>
      <c r="K30" s="60" t="s">
        <v>53</v>
      </c>
      <c r="L30" s="60" t="s">
        <v>53</v>
      </c>
      <c r="M30" s="60" t="s">
        <v>53</v>
      </c>
      <c r="N30" s="60" t="s">
        <v>53</v>
      </c>
    </row>
    <row r="31" spans="1:14" s="5" customFormat="1" ht="21.75" thickBot="1">
      <c r="A31" s="66"/>
      <c r="B31" s="199" t="s">
        <v>294</v>
      </c>
      <c r="C31" s="200"/>
      <c r="D31" s="68"/>
      <c r="E31" s="69"/>
      <c r="F31" s="69"/>
      <c r="G31" s="69"/>
      <c r="H31" s="69"/>
      <c r="I31" s="69"/>
      <c r="J31" s="69"/>
      <c r="K31" s="69"/>
      <c r="L31" s="69"/>
      <c r="M31" s="69"/>
      <c r="N31" s="66"/>
    </row>
    <row r="32" spans="1:14" ht="21.75" thickTop="1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</row>
    <row r="33" spans="1:14" ht="21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</row>
    <row r="34" spans="1:14" ht="21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</row>
  </sheetData>
  <sheetProtection/>
  <mergeCells count="7">
    <mergeCell ref="B31:C31"/>
    <mergeCell ref="B2:N2"/>
    <mergeCell ref="B3:N3"/>
    <mergeCell ref="B4:N4"/>
    <mergeCell ref="B6:B8"/>
    <mergeCell ref="C6:C8"/>
    <mergeCell ref="D6:D8"/>
  </mergeCells>
  <printOptions horizontalCentered="1"/>
  <pageMargins left="0.11811023622047245" right="0" top="0.2362204724409449" bottom="0" header="0.5118110236220472" footer="0.5118110236220472"/>
  <pageSetup horizontalDpi="600" verticalDpi="600" orientation="landscape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2"/>
  <dimension ref="A1:G40"/>
  <sheetViews>
    <sheetView zoomScalePageLayoutView="0" workbookViewId="0" topLeftCell="A1">
      <selection activeCell="J7" sqref="J7"/>
    </sheetView>
  </sheetViews>
  <sheetFormatPr defaultColWidth="9.140625" defaultRowHeight="21.75"/>
  <cols>
    <col min="1" max="1" width="6.00390625" style="0" customWidth="1"/>
    <col min="3" max="3" width="20.57421875" style="0" customWidth="1"/>
    <col min="5" max="5" width="30.140625" style="0" customWidth="1"/>
    <col min="6" max="6" width="15.8515625" style="0" customWidth="1"/>
  </cols>
  <sheetData>
    <row r="1" spans="1:7" ht="23.25">
      <c r="A1" s="1"/>
      <c r="B1" s="1"/>
      <c r="C1" s="1"/>
      <c r="D1" s="1"/>
      <c r="E1" s="1"/>
      <c r="F1" s="1"/>
      <c r="G1" s="1"/>
    </row>
    <row r="2" spans="1:7" ht="23.25">
      <c r="A2" s="163"/>
      <c r="B2" s="164" t="s">
        <v>298</v>
      </c>
      <c r="C2" s="164"/>
      <c r="D2" s="164"/>
      <c r="E2" s="164"/>
      <c r="F2" s="164"/>
      <c r="G2" s="165"/>
    </row>
    <row r="3" spans="1:7" ht="23.25">
      <c r="A3" s="166"/>
      <c r="B3" s="167"/>
      <c r="C3" s="167"/>
      <c r="D3" s="167"/>
      <c r="E3" s="167" t="s">
        <v>18</v>
      </c>
      <c r="F3" s="168"/>
      <c r="G3" s="169"/>
    </row>
    <row r="4" spans="1:7" ht="23.25">
      <c r="A4" s="177">
        <v>1</v>
      </c>
      <c r="B4" s="17" t="s">
        <v>360</v>
      </c>
      <c r="C4" s="169"/>
      <c r="D4" s="17"/>
      <c r="E4" s="17"/>
      <c r="F4" s="24">
        <v>20990</v>
      </c>
      <c r="G4" s="177" t="s">
        <v>297</v>
      </c>
    </row>
    <row r="5" spans="1:7" ht="23.25">
      <c r="A5" s="166"/>
      <c r="B5" s="17"/>
      <c r="C5" s="169"/>
      <c r="D5" s="17"/>
      <c r="E5" s="17"/>
      <c r="F5" s="24"/>
      <c r="G5" s="177"/>
    </row>
    <row r="6" spans="1:7" ht="24" thickBot="1">
      <c r="A6" s="193" t="s">
        <v>296</v>
      </c>
      <c r="B6" s="193"/>
      <c r="C6" s="193"/>
      <c r="D6" s="193"/>
      <c r="E6" s="193"/>
      <c r="F6" s="26">
        <f>SUM(F4:F5)</f>
        <v>20990</v>
      </c>
      <c r="G6" s="167" t="s">
        <v>297</v>
      </c>
    </row>
    <row r="7" spans="1:7" ht="24" thickTop="1">
      <c r="A7" s="166"/>
      <c r="B7" s="16"/>
      <c r="C7" s="157"/>
      <c r="D7" s="169"/>
      <c r="E7" s="16"/>
      <c r="F7" s="34"/>
      <c r="G7" s="170"/>
    </row>
    <row r="8" spans="1:7" ht="23.25">
      <c r="A8" s="166"/>
      <c r="B8" s="208"/>
      <c r="C8" s="208"/>
      <c r="D8" s="208"/>
      <c r="E8" s="208"/>
      <c r="F8" s="208"/>
      <c r="G8" s="170"/>
    </row>
    <row r="9" spans="1:7" ht="23.25">
      <c r="A9" s="166"/>
      <c r="B9" s="167"/>
      <c r="C9" s="167"/>
      <c r="D9" s="167"/>
      <c r="E9" s="167"/>
      <c r="F9" s="168"/>
      <c r="G9" s="170"/>
    </row>
    <row r="10" spans="1:7" ht="23.25">
      <c r="A10" s="166"/>
      <c r="B10" s="86"/>
      <c r="C10" s="171"/>
      <c r="D10" s="171"/>
      <c r="E10" s="17"/>
      <c r="F10" s="24"/>
      <c r="G10" s="170"/>
    </row>
    <row r="11" spans="1:7" ht="23.25">
      <c r="A11" s="166"/>
      <c r="B11" s="17"/>
      <c r="C11" s="209"/>
      <c r="D11" s="209"/>
      <c r="E11" s="209"/>
      <c r="F11" s="24"/>
      <c r="G11" s="170"/>
    </row>
    <row r="12" spans="1:7" ht="23.25">
      <c r="A12" s="166"/>
      <c r="B12" s="17"/>
      <c r="C12" s="209"/>
      <c r="D12" s="209"/>
      <c r="E12" s="209"/>
      <c r="F12" s="24"/>
      <c r="G12" s="170"/>
    </row>
    <row r="13" spans="1:7" ht="23.25">
      <c r="A13" s="166"/>
      <c r="B13" s="17"/>
      <c r="C13" s="209"/>
      <c r="D13" s="209"/>
      <c r="E13" s="209"/>
      <c r="F13" s="24"/>
      <c r="G13" s="170"/>
    </row>
    <row r="14" spans="1:7" ht="23.25">
      <c r="A14" s="166"/>
      <c r="B14" s="17"/>
      <c r="C14" s="209"/>
      <c r="D14" s="209"/>
      <c r="E14" s="209"/>
      <c r="F14" s="24"/>
      <c r="G14" s="170"/>
    </row>
    <row r="15" spans="1:7" ht="23.25">
      <c r="A15" s="166"/>
      <c r="B15" s="17"/>
      <c r="C15" s="209"/>
      <c r="D15" s="209"/>
      <c r="E15" s="209"/>
      <c r="F15" s="24"/>
      <c r="G15" s="170"/>
    </row>
    <row r="16" spans="1:7" ht="23.25">
      <c r="A16" s="166"/>
      <c r="B16" s="17"/>
      <c r="C16" s="209"/>
      <c r="D16" s="209"/>
      <c r="E16" s="209"/>
      <c r="F16" s="24"/>
      <c r="G16" s="170"/>
    </row>
    <row r="17" spans="1:7" ht="23.25">
      <c r="A17" s="166"/>
      <c r="B17" s="17"/>
      <c r="C17" s="209"/>
      <c r="D17" s="209"/>
      <c r="E17" s="209"/>
      <c r="F17" s="24"/>
      <c r="G17" s="170"/>
    </row>
    <row r="18" spans="1:7" ht="23.25">
      <c r="A18" s="166"/>
      <c r="B18" s="17"/>
      <c r="C18" s="209"/>
      <c r="D18" s="209"/>
      <c r="E18" s="209"/>
      <c r="F18" s="24"/>
      <c r="G18" s="170"/>
    </row>
    <row r="19" spans="1:7" ht="23.25">
      <c r="A19" s="166"/>
      <c r="B19" s="17"/>
      <c r="C19" s="209"/>
      <c r="D19" s="209"/>
      <c r="E19" s="209"/>
      <c r="F19" s="24"/>
      <c r="G19" s="170"/>
    </row>
    <row r="20" spans="1:7" ht="23.25">
      <c r="A20" s="166"/>
      <c r="B20" s="17"/>
      <c r="C20" s="209"/>
      <c r="D20" s="209"/>
      <c r="E20" s="209"/>
      <c r="F20" s="24"/>
      <c r="G20" s="170"/>
    </row>
    <row r="21" spans="1:7" ht="23.25">
      <c r="A21" s="166"/>
      <c r="B21" s="17"/>
      <c r="C21" s="209"/>
      <c r="D21" s="209"/>
      <c r="E21" s="209"/>
      <c r="F21" s="24"/>
      <c r="G21" s="170"/>
    </row>
    <row r="22" spans="1:7" ht="23.25">
      <c r="A22" s="166"/>
      <c r="B22" s="17"/>
      <c r="C22" s="209"/>
      <c r="D22" s="209"/>
      <c r="E22" s="209"/>
      <c r="F22" s="24"/>
      <c r="G22" s="170"/>
    </row>
    <row r="23" spans="1:7" ht="23.25">
      <c r="A23" s="166"/>
      <c r="B23" s="17"/>
      <c r="C23" s="210"/>
      <c r="D23" s="210"/>
      <c r="E23" s="210"/>
      <c r="F23" s="24"/>
      <c r="G23" s="170"/>
    </row>
    <row r="24" spans="1:7" ht="23.25">
      <c r="A24" s="166"/>
      <c r="B24" s="17"/>
      <c r="C24" s="209"/>
      <c r="D24" s="209"/>
      <c r="E24" s="209"/>
      <c r="F24" s="24"/>
      <c r="G24" s="170"/>
    </row>
    <row r="25" spans="1:7" ht="23.25">
      <c r="A25" s="166"/>
      <c r="B25" s="17"/>
      <c r="C25" s="209"/>
      <c r="D25" s="209"/>
      <c r="E25" s="209"/>
      <c r="F25" s="24"/>
      <c r="G25" s="170"/>
    </row>
    <row r="26" spans="1:7" ht="23.25">
      <c r="A26" s="166"/>
      <c r="B26" s="17"/>
      <c r="C26" s="209"/>
      <c r="D26" s="209"/>
      <c r="E26" s="209"/>
      <c r="F26" s="24"/>
      <c r="G26" s="170"/>
    </row>
    <row r="27" spans="1:7" ht="23.25">
      <c r="A27" s="166"/>
      <c r="B27" s="17"/>
      <c r="C27" s="209"/>
      <c r="D27" s="209"/>
      <c r="E27" s="209"/>
      <c r="F27" s="24"/>
      <c r="G27" s="170"/>
    </row>
    <row r="28" spans="1:7" ht="23.25">
      <c r="A28" s="172"/>
      <c r="B28" s="17"/>
      <c r="C28" s="214"/>
      <c r="D28" s="214"/>
      <c r="E28" s="214"/>
      <c r="F28" s="24"/>
      <c r="G28" s="170"/>
    </row>
    <row r="29" spans="1:7" ht="24" thickBot="1">
      <c r="A29" s="166"/>
      <c r="B29" s="16"/>
      <c r="C29" s="211"/>
      <c r="D29" s="212"/>
      <c r="E29" s="16"/>
      <c r="F29" s="26"/>
      <c r="G29" s="169"/>
    </row>
    <row r="30" spans="1:7" ht="24" thickTop="1">
      <c r="A30" s="1"/>
      <c r="B30" s="16"/>
      <c r="C30" s="16"/>
      <c r="D30" s="173"/>
      <c r="E30" s="174"/>
      <c r="F30" s="174"/>
      <c r="G30" s="17"/>
    </row>
    <row r="31" spans="1:7" ht="23.25">
      <c r="A31" s="1"/>
      <c r="B31" s="173"/>
      <c r="C31" s="27"/>
      <c r="D31" s="173"/>
      <c r="E31" s="174"/>
      <c r="F31" s="175"/>
      <c r="G31" s="17"/>
    </row>
    <row r="32" spans="1:7" ht="23.25">
      <c r="A32" s="1"/>
      <c r="B32" s="173"/>
      <c r="C32" s="27"/>
      <c r="D32" s="173"/>
      <c r="E32" s="174"/>
      <c r="F32" s="175"/>
      <c r="G32" s="17"/>
    </row>
    <row r="33" spans="1:7" ht="23.25">
      <c r="A33" s="1"/>
      <c r="B33" s="173"/>
      <c r="C33" s="27"/>
      <c r="D33" s="173"/>
      <c r="E33" s="174"/>
      <c r="F33" s="175"/>
      <c r="G33" s="17"/>
    </row>
    <row r="34" spans="1:7" ht="23.25">
      <c r="A34" s="1"/>
      <c r="B34" s="213"/>
      <c r="C34" s="213"/>
      <c r="D34" s="213"/>
      <c r="E34" s="213"/>
      <c r="F34" s="175"/>
      <c r="G34" s="17"/>
    </row>
    <row r="35" spans="1:7" ht="23.25">
      <c r="A35" s="1"/>
      <c r="B35" s="173"/>
      <c r="C35" s="27"/>
      <c r="D35" s="27"/>
      <c r="E35" s="27"/>
      <c r="F35" s="176"/>
      <c r="G35" s="17"/>
    </row>
    <row r="36" spans="1:7" ht="23.25">
      <c r="A36" s="1"/>
      <c r="B36" s="173"/>
      <c r="C36" s="27"/>
      <c r="D36" s="173"/>
      <c r="E36" s="174"/>
      <c r="F36" s="175"/>
      <c r="G36" s="17"/>
    </row>
    <row r="37" spans="1:7" ht="23.25">
      <c r="A37" s="1"/>
      <c r="B37" s="173"/>
      <c r="C37" s="27"/>
      <c r="D37" s="173"/>
      <c r="E37" s="174"/>
      <c r="F37" s="175"/>
      <c r="G37" s="17"/>
    </row>
    <row r="38" spans="1:7" ht="23.25">
      <c r="A38" s="1"/>
      <c r="B38" s="173"/>
      <c r="C38" s="27"/>
      <c r="D38" s="173"/>
      <c r="E38" s="174"/>
      <c r="F38" s="175"/>
      <c r="G38" s="17"/>
    </row>
    <row r="39" spans="1:7" ht="23.25">
      <c r="A39" s="1"/>
      <c r="B39" s="173"/>
      <c r="C39" s="27"/>
      <c r="D39" s="173"/>
      <c r="E39" s="174"/>
      <c r="F39" s="175"/>
      <c r="G39" s="17"/>
    </row>
    <row r="40" spans="1:7" ht="23.25">
      <c r="A40" s="1"/>
      <c r="B40" s="1"/>
      <c r="C40" s="1"/>
      <c r="D40" s="1"/>
      <c r="E40" s="1"/>
      <c r="F40" s="1"/>
      <c r="G40" s="1"/>
    </row>
  </sheetData>
  <sheetProtection/>
  <mergeCells count="22">
    <mergeCell ref="C29:D29"/>
    <mergeCell ref="B34:E34"/>
    <mergeCell ref="C25:E25"/>
    <mergeCell ref="C26:E26"/>
    <mergeCell ref="C27:E27"/>
    <mergeCell ref="C28:E28"/>
    <mergeCell ref="C21:E21"/>
    <mergeCell ref="C22:E22"/>
    <mergeCell ref="C23:E23"/>
    <mergeCell ref="C24:E24"/>
    <mergeCell ref="C17:E17"/>
    <mergeCell ref="C18:E18"/>
    <mergeCell ref="C19:E19"/>
    <mergeCell ref="C20:E20"/>
    <mergeCell ref="C13:E13"/>
    <mergeCell ref="C14:E14"/>
    <mergeCell ref="C15:E15"/>
    <mergeCell ref="C16:E16"/>
    <mergeCell ref="A6:E6"/>
    <mergeCell ref="B8:F8"/>
    <mergeCell ref="C11:E11"/>
    <mergeCell ref="C12:E12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8"/>
  <dimension ref="A1:G42"/>
  <sheetViews>
    <sheetView workbookViewId="0" topLeftCell="A1">
      <selection activeCell="A1" sqref="A1:G14"/>
    </sheetView>
  </sheetViews>
  <sheetFormatPr defaultColWidth="9.140625" defaultRowHeight="21.75"/>
  <cols>
    <col min="1" max="1" width="6.00390625" style="0" customWidth="1"/>
    <col min="3" max="3" width="20.57421875" style="0" customWidth="1"/>
    <col min="5" max="5" width="30.140625" style="0" customWidth="1"/>
    <col min="6" max="6" width="15.8515625" style="0" customWidth="1"/>
  </cols>
  <sheetData>
    <row r="1" spans="1:7" ht="23.25">
      <c r="A1" s="1"/>
      <c r="B1" s="1"/>
      <c r="C1" s="1"/>
      <c r="D1" s="1"/>
      <c r="E1" s="1"/>
      <c r="F1" s="1"/>
      <c r="G1" s="1"/>
    </row>
    <row r="2" spans="1:7" ht="23.25">
      <c r="A2" s="163"/>
      <c r="B2" s="164" t="s">
        <v>299</v>
      </c>
      <c r="C2" s="164"/>
      <c r="D2" s="164"/>
      <c r="E2" s="164"/>
      <c r="F2" s="164"/>
      <c r="G2" s="165"/>
    </row>
    <row r="3" spans="1:7" ht="23.25">
      <c r="A3" s="166"/>
      <c r="B3" s="167"/>
      <c r="C3" s="167"/>
      <c r="D3" s="167"/>
      <c r="E3" s="167" t="s">
        <v>18</v>
      </c>
      <c r="F3" s="168"/>
      <c r="G3" s="169"/>
    </row>
    <row r="4" spans="1:7" ht="23.25">
      <c r="A4" s="177">
        <v>1</v>
      </c>
      <c r="B4" s="17" t="s">
        <v>361</v>
      </c>
      <c r="C4" s="169"/>
      <c r="D4" s="17"/>
      <c r="E4" s="17"/>
      <c r="F4" s="24">
        <v>477000</v>
      </c>
      <c r="G4" s="177" t="s">
        <v>297</v>
      </c>
    </row>
    <row r="5" spans="1:7" ht="23.25">
      <c r="A5" s="177">
        <v>2</v>
      </c>
      <c r="B5" s="17" t="s">
        <v>362</v>
      </c>
      <c r="C5" s="169"/>
      <c r="D5" s="17"/>
      <c r="E5" s="17"/>
      <c r="F5" s="24">
        <v>329500</v>
      </c>
      <c r="G5" s="177" t="s">
        <v>297</v>
      </c>
    </row>
    <row r="6" spans="1:7" ht="23.25">
      <c r="A6" s="177"/>
      <c r="B6" s="17"/>
      <c r="C6" s="169"/>
      <c r="D6" s="17"/>
      <c r="E6" s="17"/>
      <c r="F6" s="24"/>
      <c r="G6" s="177"/>
    </row>
    <row r="7" spans="1:7" ht="23.25">
      <c r="A7" s="166"/>
      <c r="B7" s="17"/>
      <c r="C7" s="169"/>
      <c r="D7" s="17"/>
      <c r="E7" s="17"/>
      <c r="F7" s="24"/>
      <c r="G7" s="177"/>
    </row>
    <row r="8" spans="1:7" ht="24" thickBot="1">
      <c r="A8" s="193" t="s">
        <v>295</v>
      </c>
      <c r="B8" s="193"/>
      <c r="C8" s="193"/>
      <c r="D8" s="193"/>
      <c r="E8" s="193"/>
      <c r="F8" s="26">
        <f>SUM(F4:F7)</f>
        <v>806500</v>
      </c>
      <c r="G8" s="167" t="s">
        <v>297</v>
      </c>
    </row>
    <row r="9" spans="1:7" ht="24" thickTop="1">
      <c r="A9" s="166"/>
      <c r="B9" s="16"/>
      <c r="C9" s="157"/>
      <c r="D9" s="169"/>
      <c r="E9" s="16"/>
      <c r="F9" s="34"/>
      <c r="G9" s="170"/>
    </row>
    <row r="10" spans="1:7" ht="23.25">
      <c r="A10" s="166"/>
      <c r="B10" s="208"/>
      <c r="C10" s="208"/>
      <c r="D10" s="208"/>
      <c r="E10" s="208"/>
      <c r="F10" s="208"/>
      <c r="G10" s="170"/>
    </row>
    <row r="11" spans="1:7" ht="23.25">
      <c r="A11" s="166"/>
      <c r="B11" s="167"/>
      <c r="C11" s="167"/>
      <c r="D11" s="167"/>
      <c r="E11" s="167"/>
      <c r="F11" s="168"/>
      <c r="G11" s="170"/>
    </row>
    <row r="12" spans="1:7" ht="23.25">
      <c r="A12" s="166"/>
      <c r="B12" s="86"/>
      <c r="C12" s="171"/>
      <c r="D12" s="171"/>
      <c r="E12" s="17"/>
      <c r="F12" s="24"/>
      <c r="G12" s="170"/>
    </row>
    <row r="13" spans="1:7" ht="23.25">
      <c r="A13" s="166"/>
      <c r="B13" s="17"/>
      <c r="C13" s="209"/>
      <c r="D13" s="209"/>
      <c r="E13" s="209"/>
      <c r="F13" s="24"/>
      <c r="G13" s="170"/>
    </row>
    <row r="14" spans="1:7" ht="23.25">
      <c r="A14" s="166"/>
      <c r="B14" s="17"/>
      <c r="C14" s="209"/>
      <c r="D14" s="209"/>
      <c r="E14" s="209"/>
      <c r="F14" s="24"/>
      <c r="G14" s="170"/>
    </row>
    <row r="15" spans="1:7" ht="23.25">
      <c r="A15" s="166"/>
      <c r="B15" s="17"/>
      <c r="C15" s="209"/>
      <c r="D15" s="209"/>
      <c r="E15" s="209"/>
      <c r="F15" s="24"/>
      <c r="G15" s="170"/>
    </row>
    <row r="16" spans="1:7" ht="23.25">
      <c r="A16" s="166"/>
      <c r="B16" s="17"/>
      <c r="C16" s="209"/>
      <c r="D16" s="209"/>
      <c r="E16" s="209"/>
      <c r="F16" s="24"/>
      <c r="G16" s="170"/>
    </row>
    <row r="17" spans="1:7" ht="23.25">
      <c r="A17" s="166"/>
      <c r="B17" s="17"/>
      <c r="C17" s="209"/>
      <c r="D17" s="209"/>
      <c r="E17" s="209"/>
      <c r="F17" s="24"/>
      <c r="G17" s="170"/>
    </row>
    <row r="18" spans="1:7" ht="23.25">
      <c r="A18" s="166"/>
      <c r="B18" s="17"/>
      <c r="C18" s="209"/>
      <c r="D18" s="209"/>
      <c r="E18" s="209"/>
      <c r="F18" s="24"/>
      <c r="G18" s="170"/>
    </row>
    <row r="19" spans="1:7" ht="23.25">
      <c r="A19" s="166"/>
      <c r="B19" s="17"/>
      <c r="C19" s="209"/>
      <c r="D19" s="209"/>
      <c r="E19" s="209"/>
      <c r="F19" s="24"/>
      <c r="G19" s="170"/>
    </row>
    <row r="20" spans="1:7" ht="23.25">
      <c r="A20" s="166"/>
      <c r="B20" s="17"/>
      <c r="C20" s="209"/>
      <c r="D20" s="209"/>
      <c r="E20" s="209"/>
      <c r="F20" s="24"/>
      <c r="G20" s="170"/>
    </row>
    <row r="21" spans="1:7" ht="23.25">
      <c r="A21" s="166"/>
      <c r="B21" s="17"/>
      <c r="C21" s="209"/>
      <c r="D21" s="209"/>
      <c r="E21" s="209"/>
      <c r="F21" s="24"/>
      <c r="G21" s="170"/>
    </row>
    <row r="22" spans="1:7" ht="23.25">
      <c r="A22" s="166"/>
      <c r="B22" s="17"/>
      <c r="C22" s="209"/>
      <c r="D22" s="209"/>
      <c r="E22" s="209"/>
      <c r="F22" s="24"/>
      <c r="G22" s="170"/>
    </row>
    <row r="23" spans="1:7" ht="23.25">
      <c r="A23" s="166"/>
      <c r="B23" s="17"/>
      <c r="C23" s="209"/>
      <c r="D23" s="209"/>
      <c r="E23" s="209"/>
      <c r="F23" s="24"/>
      <c r="G23" s="170"/>
    </row>
    <row r="24" spans="1:7" ht="23.25">
      <c r="A24" s="166"/>
      <c r="B24" s="17"/>
      <c r="C24" s="209"/>
      <c r="D24" s="209"/>
      <c r="E24" s="209"/>
      <c r="F24" s="24"/>
      <c r="G24" s="170"/>
    </row>
    <row r="25" spans="1:7" ht="23.25">
      <c r="A25" s="166"/>
      <c r="B25" s="17"/>
      <c r="C25" s="210"/>
      <c r="D25" s="210"/>
      <c r="E25" s="210"/>
      <c r="F25" s="24"/>
      <c r="G25" s="170"/>
    </row>
    <row r="26" spans="1:7" ht="23.25">
      <c r="A26" s="166"/>
      <c r="B26" s="17"/>
      <c r="C26" s="209"/>
      <c r="D26" s="209"/>
      <c r="E26" s="209"/>
      <c r="F26" s="24"/>
      <c r="G26" s="170"/>
    </row>
    <row r="27" spans="1:7" ht="23.25">
      <c r="A27" s="166"/>
      <c r="B27" s="17"/>
      <c r="C27" s="209"/>
      <c r="D27" s="209"/>
      <c r="E27" s="209"/>
      <c r="F27" s="24"/>
      <c r="G27" s="170"/>
    </row>
    <row r="28" spans="1:7" ht="23.25">
      <c r="A28" s="166"/>
      <c r="B28" s="17"/>
      <c r="C28" s="209"/>
      <c r="D28" s="209"/>
      <c r="E28" s="209"/>
      <c r="F28" s="24"/>
      <c r="G28" s="170"/>
    </row>
    <row r="29" spans="1:7" ht="23.25">
      <c r="A29" s="166"/>
      <c r="B29" s="17"/>
      <c r="C29" s="209"/>
      <c r="D29" s="209"/>
      <c r="E29" s="209"/>
      <c r="F29" s="24"/>
      <c r="G29" s="170"/>
    </row>
    <row r="30" spans="1:7" ht="23.25">
      <c r="A30" s="172"/>
      <c r="B30" s="17"/>
      <c r="C30" s="214"/>
      <c r="D30" s="214"/>
      <c r="E30" s="214"/>
      <c r="F30" s="24"/>
      <c r="G30" s="170"/>
    </row>
    <row r="31" spans="1:7" ht="24" thickBot="1">
      <c r="A31" s="166"/>
      <c r="B31" s="16"/>
      <c r="C31" s="211"/>
      <c r="D31" s="212"/>
      <c r="E31" s="16"/>
      <c r="F31" s="26"/>
      <c r="G31" s="169"/>
    </row>
    <row r="32" spans="1:7" ht="24" thickTop="1">
      <c r="A32" s="1"/>
      <c r="B32" s="16"/>
      <c r="C32" s="16"/>
      <c r="D32" s="173"/>
      <c r="E32" s="174"/>
      <c r="F32" s="174"/>
      <c r="G32" s="17"/>
    </row>
    <row r="33" spans="1:7" ht="23.25">
      <c r="A33" s="1"/>
      <c r="B33" s="173"/>
      <c r="C33" s="27"/>
      <c r="D33" s="173"/>
      <c r="E33" s="174"/>
      <c r="F33" s="175"/>
      <c r="G33" s="17"/>
    </row>
    <row r="34" spans="1:7" ht="23.25">
      <c r="A34" s="1"/>
      <c r="B34" s="173"/>
      <c r="C34" s="27"/>
      <c r="D34" s="173"/>
      <c r="E34" s="174"/>
      <c r="F34" s="175"/>
      <c r="G34" s="17"/>
    </row>
    <row r="35" spans="1:7" ht="23.25">
      <c r="A35" s="1"/>
      <c r="B35" s="173"/>
      <c r="C35" s="27"/>
      <c r="D35" s="173"/>
      <c r="E35" s="174"/>
      <c r="F35" s="175"/>
      <c r="G35" s="17"/>
    </row>
    <row r="36" spans="1:7" ht="23.25">
      <c r="A36" s="1"/>
      <c r="B36" s="213"/>
      <c r="C36" s="213"/>
      <c r="D36" s="213"/>
      <c r="E36" s="213"/>
      <c r="F36" s="175"/>
      <c r="G36" s="17"/>
    </row>
    <row r="37" spans="1:7" ht="23.25">
      <c r="A37" s="1"/>
      <c r="B37" s="173"/>
      <c r="C37" s="27"/>
      <c r="D37" s="27"/>
      <c r="E37" s="27"/>
      <c r="F37" s="176"/>
      <c r="G37" s="17"/>
    </row>
    <row r="38" spans="1:7" ht="23.25">
      <c r="A38" s="1"/>
      <c r="B38" s="173"/>
      <c r="C38" s="27"/>
      <c r="D38" s="173"/>
      <c r="E38" s="174"/>
      <c r="F38" s="175"/>
      <c r="G38" s="17"/>
    </row>
    <row r="39" spans="1:7" ht="23.25">
      <c r="A39" s="1"/>
      <c r="B39" s="173"/>
      <c r="C39" s="27"/>
      <c r="D39" s="173"/>
      <c r="E39" s="174"/>
      <c r="F39" s="175"/>
      <c r="G39" s="17"/>
    </row>
    <row r="40" spans="1:7" ht="23.25">
      <c r="A40" s="1"/>
      <c r="B40" s="173"/>
      <c r="C40" s="27"/>
      <c r="D40" s="173"/>
      <c r="E40" s="174"/>
      <c r="F40" s="175"/>
      <c r="G40" s="17"/>
    </row>
    <row r="41" spans="1:7" ht="23.25">
      <c r="A41" s="1"/>
      <c r="B41" s="173"/>
      <c r="C41" s="27"/>
      <c r="D41" s="173"/>
      <c r="E41" s="174"/>
      <c r="F41" s="175"/>
      <c r="G41" s="17"/>
    </row>
    <row r="42" spans="1:7" ht="23.25">
      <c r="A42" s="1"/>
      <c r="B42" s="1"/>
      <c r="C42" s="1"/>
      <c r="D42" s="1"/>
      <c r="E42" s="1"/>
      <c r="F42" s="1"/>
      <c r="G42" s="1"/>
    </row>
  </sheetData>
  <sheetProtection/>
  <mergeCells count="22">
    <mergeCell ref="A8:E8"/>
    <mergeCell ref="B10:F10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31:D31"/>
    <mergeCell ref="B36:E36"/>
    <mergeCell ref="C27:E27"/>
    <mergeCell ref="C28:E28"/>
    <mergeCell ref="C29:E29"/>
    <mergeCell ref="C30:E30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C000"/>
  </sheetPr>
  <dimension ref="A1:K34"/>
  <sheetViews>
    <sheetView zoomScaleSheetLayoutView="100" zoomScalePageLayoutView="0" workbookViewId="0" topLeftCell="A1">
      <selection activeCell="A1" sqref="A1:J17"/>
    </sheetView>
  </sheetViews>
  <sheetFormatPr defaultColWidth="9.140625" defaultRowHeight="21.75"/>
  <cols>
    <col min="1" max="1" width="7.28125" style="1" customWidth="1"/>
    <col min="2" max="2" width="8.140625" style="1" customWidth="1"/>
    <col min="3" max="3" width="9.00390625" style="1" customWidth="1"/>
    <col min="4" max="4" width="9.28125" style="1" customWidth="1"/>
    <col min="5" max="5" width="9.421875" style="1" customWidth="1"/>
    <col min="6" max="6" width="8.140625" style="1" customWidth="1"/>
    <col min="7" max="7" width="9.8515625" style="1" customWidth="1"/>
    <col min="8" max="8" width="9.57421875" style="1" customWidth="1"/>
    <col min="9" max="9" width="10.140625" style="1" customWidth="1"/>
    <col min="10" max="10" width="16.57421875" style="1" customWidth="1"/>
    <col min="11" max="16384" width="9.140625" style="1" customWidth="1"/>
  </cols>
  <sheetData>
    <row r="1" spans="1:10" ht="23.25">
      <c r="A1" s="188" t="s">
        <v>300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10" ht="23.25">
      <c r="A2" s="188" t="s">
        <v>28</v>
      </c>
      <c r="B2" s="188"/>
      <c r="C2" s="188"/>
      <c r="D2" s="188"/>
      <c r="E2" s="188"/>
      <c r="F2" s="188"/>
      <c r="G2" s="188"/>
      <c r="H2" s="188"/>
      <c r="I2" s="188"/>
      <c r="J2" s="188"/>
    </row>
    <row r="3" spans="1:10" ht="23.25">
      <c r="A3" s="188" t="s">
        <v>347</v>
      </c>
      <c r="B3" s="188"/>
      <c r="C3" s="188"/>
      <c r="D3" s="188"/>
      <c r="E3" s="188"/>
      <c r="F3" s="188"/>
      <c r="G3" s="188"/>
      <c r="H3" s="188"/>
      <c r="I3" s="188"/>
      <c r="J3" s="188"/>
    </row>
    <row r="4" spans="1:11" ht="23.25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23.25">
      <c r="A5" s="16" t="s">
        <v>97</v>
      </c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ht="23.25">
      <c r="A6" s="17"/>
      <c r="B6" s="17" t="s">
        <v>30</v>
      </c>
      <c r="C6" s="17"/>
      <c r="D6" s="17"/>
      <c r="E6" s="17"/>
      <c r="F6" s="17"/>
      <c r="G6" s="17"/>
      <c r="H6" s="17"/>
      <c r="I6" s="17"/>
      <c r="J6" s="17"/>
      <c r="K6" s="17"/>
    </row>
    <row r="7" spans="1:11" ht="23.25">
      <c r="A7" s="17"/>
      <c r="B7" s="94" t="s">
        <v>98</v>
      </c>
      <c r="C7" s="17"/>
      <c r="D7" s="17"/>
      <c r="E7" s="17"/>
      <c r="F7" s="17"/>
      <c r="G7" s="17"/>
      <c r="H7" s="17"/>
      <c r="I7" s="17"/>
      <c r="J7" s="24">
        <v>2669.08</v>
      </c>
      <c r="K7" s="17"/>
    </row>
    <row r="8" spans="1:11" ht="23.25">
      <c r="A8" s="17"/>
      <c r="B8" s="94" t="s">
        <v>99</v>
      </c>
      <c r="C8" s="17"/>
      <c r="D8" s="17"/>
      <c r="E8" s="17"/>
      <c r="F8" s="17"/>
      <c r="G8" s="17"/>
      <c r="H8" s="17"/>
      <c r="I8" s="17"/>
      <c r="J8" s="24">
        <v>10550050.89</v>
      </c>
      <c r="K8" s="17"/>
    </row>
    <row r="9" spans="1:11" ht="23.25">
      <c r="A9" s="28"/>
      <c r="B9" s="94" t="s">
        <v>100</v>
      </c>
      <c r="C9" s="71"/>
      <c r="D9" s="71"/>
      <c r="E9" s="71"/>
      <c r="F9" s="71"/>
      <c r="G9" s="80"/>
      <c r="H9" s="80"/>
      <c r="I9" s="17"/>
      <c r="J9" s="24">
        <v>7601044</v>
      </c>
      <c r="K9" s="17"/>
    </row>
    <row r="10" spans="1:11" ht="23.25">
      <c r="A10" s="80"/>
      <c r="B10" s="94" t="s">
        <v>101</v>
      </c>
      <c r="C10" s="71"/>
      <c r="D10" s="71"/>
      <c r="E10" s="71"/>
      <c r="F10" s="71"/>
      <c r="G10" s="80"/>
      <c r="H10" s="80"/>
      <c r="I10" s="17"/>
      <c r="J10" s="24">
        <v>2062463.07</v>
      </c>
      <c r="K10" s="17"/>
    </row>
    <row r="11" spans="1:11" ht="23.25">
      <c r="A11" s="80"/>
      <c r="B11" s="94" t="s">
        <v>102</v>
      </c>
      <c r="C11" s="71"/>
      <c r="D11" s="71"/>
      <c r="E11" s="71"/>
      <c r="F11" s="71"/>
      <c r="G11" s="80"/>
      <c r="H11" s="80"/>
      <c r="I11" s="17"/>
      <c r="J11" s="24">
        <v>4119287.41</v>
      </c>
      <c r="K11" s="17"/>
    </row>
    <row r="12" spans="1:11" ht="23.25">
      <c r="A12" s="80"/>
      <c r="B12" s="94" t="s">
        <v>103</v>
      </c>
      <c r="C12" s="71"/>
      <c r="D12" s="71"/>
      <c r="E12" s="71"/>
      <c r="F12" s="71"/>
      <c r="G12" s="80"/>
      <c r="H12" s="80"/>
      <c r="I12" s="17"/>
      <c r="J12" s="50">
        <v>15273148.03</v>
      </c>
      <c r="K12" s="17"/>
    </row>
    <row r="13" spans="1:11" ht="24" thickBot="1">
      <c r="A13" s="83"/>
      <c r="B13" s="95" t="s">
        <v>0</v>
      </c>
      <c r="C13" s="71"/>
      <c r="D13" s="71"/>
      <c r="E13" s="71"/>
      <c r="F13" s="71"/>
      <c r="G13" s="80"/>
      <c r="H13" s="80"/>
      <c r="I13" s="17"/>
      <c r="J13" s="26">
        <f>SUM(J7:J12)</f>
        <v>39608662.48</v>
      </c>
      <c r="K13" s="17"/>
    </row>
    <row r="14" spans="1:11" ht="24" thickTop="1">
      <c r="A14" s="83"/>
      <c r="B14" s="94"/>
      <c r="C14" s="71"/>
      <c r="D14" s="71"/>
      <c r="E14" s="71"/>
      <c r="F14" s="71"/>
      <c r="G14" s="80"/>
      <c r="H14" s="80"/>
      <c r="I14" s="17"/>
      <c r="J14" s="17"/>
      <c r="K14" s="17"/>
    </row>
    <row r="15" spans="1:11" ht="23.25">
      <c r="A15" s="83"/>
      <c r="B15" s="80"/>
      <c r="C15" s="80"/>
      <c r="D15" s="80"/>
      <c r="E15" s="80"/>
      <c r="F15" s="80"/>
      <c r="G15" s="80"/>
      <c r="H15" s="80"/>
      <c r="I15" s="17"/>
      <c r="J15" s="17"/>
      <c r="K15" s="17"/>
    </row>
    <row r="16" spans="1:11" ht="23.25">
      <c r="A16" s="47"/>
      <c r="B16" s="17"/>
      <c r="C16" s="17"/>
      <c r="D16" s="17"/>
      <c r="E16" s="17"/>
      <c r="F16" s="17"/>
      <c r="G16" s="17"/>
      <c r="H16" s="17"/>
      <c r="I16" s="17"/>
      <c r="J16" s="17"/>
      <c r="K16" s="17"/>
    </row>
    <row r="17" spans="1:11" ht="23.25">
      <c r="A17" s="48"/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8" spans="1:11" ht="23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19" spans="1:11" ht="23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</row>
    <row r="20" spans="1:11" ht="23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spans="1:11" ht="23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1:11" ht="23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3" spans="1:11" ht="23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1" ht="23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spans="1:11" ht="23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1:11" ht="23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1" ht="23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</row>
    <row r="28" spans="1:11" ht="23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11" ht="23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1" ht="23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1:11" ht="23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 spans="1:11" ht="23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1:11" ht="23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</row>
    <row r="34" spans="1:11" ht="23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</row>
  </sheetData>
  <sheetProtection/>
  <mergeCells count="3">
    <mergeCell ref="A1:J1"/>
    <mergeCell ref="A2:J2"/>
    <mergeCell ref="A3:J3"/>
  </mergeCells>
  <printOptions/>
  <pageMargins left="0.7874015748031497" right="0.1968503937007874" top="0.7874015748031497" bottom="0.31496062992125984" header="0.5118110236220472" footer="0.236220472440944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FFFF00"/>
  </sheetPr>
  <dimension ref="A1:J73"/>
  <sheetViews>
    <sheetView zoomScaleSheetLayoutView="100" zoomScalePageLayoutView="0" workbookViewId="0" topLeftCell="A67">
      <selection activeCell="A1" sqref="A1:G76"/>
    </sheetView>
  </sheetViews>
  <sheetFormatPr defaultColWidth="9.140625" defaultRowHeight="21.75"/>
  <cols>
    <col min="1" max="1" width="9.140625" style="12" customWidth="1"/>
    <col min="2" max="2" width="12.8515625" style="12" customWidth="1"/>
    <col min="3" max="3" width="15.421875" style="1" customWidth="1"/>
    <col min="4" max="4" width="9.57421875" style="3" customWidth="1"/>
    <col min="5" max="5" width="16.7109375" style="1" customWidth="1"/>
    <col min="6" max="6" width="33.28125" style="1" customWidth="1"/>
    <col min="7" max="7" width="15.28125" style="1" customWidth="1"/>
    <col min="8" max="9" width="9.140625" style="1" customWidth="1"/>
    <col min="10" max="10" width="9.421875" style="1" customWidth="1"/>
    <col min="11" max="16384" width="9.140625" style="1" customWidth="1"/>
  </cols>
  <sheetData>
    <row r="1" spans="1:10" ht="23.25">
      <c r="A1" s="188" t="s">
        <v>301</v>
      </c>
      <c r="B1" s="188"/>
      <c r="C1" s="188"/>
      <c r="D1" s="188"/>
      <c r="E1" s="188"/>
      <c r="F1" s="188"/>
      <c r="G1" s="188"/>
      <c r="H1" s="93"/>
      <c r="I1" s="93"/>
      <c r="J1" s="93"/>
    </row>
    <row r="2" spans="1:10" ht="23.25">
      <c r="A2" s="188" t="s">
        <v>28</v>
      </c>
      <c r="B2" s="188"/>
      <c r="C2" s="188"/>
      <c r="D2" s="188"/>
      <c r="E2" s="188"/>
      <c r="F2" s="188"/>
      <c r="G2" s="188"/>
      <c r="H2" s="93"/>
      <c r="I2" s="93"/>
      <c r="J2" s="93"/>
    </row>
    <row r="3" spans="1:10" ht="23.25">
      <c r="A3" s="188" t="s">
        <v>347</v>
      </c>
      <c r="B3" s="188"/>
      <c r="C3" s="188"/>
      <c r="D3" s="188"/>
      <c r="E3" s="188"/>
      <c r="F3" s="188"/>
      <c r="G3" s="188"/>
      <c r="H3" s="93"/>
      <c r="I3" s="93"/>
      <c r="J3" s="93"/>
    </row>
    <row r="4" spans="1:10" ht="23.25">
      <c r="A4" s="16" t="s">
        <v>104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23.25">
      <c r="A5" s="76" t="s">
        <v>105</v>
      </c>
      <c r="B5" s="76" t="s">
        <v>106</v>
      </c>
      <c r="C5" s="76" t="s">
        <v>107</v>
      </c>
      <c r="D5" s="96" t="s">
        <v>108</v>
      </c>
      <c r="E5" s="76" t="s">
        <v>109</v>
      </c>
      <c r="F5" s="76" t="s">
        <v>110</v>
      </c>
      <c r="G5" s="76" t="s">
        <v>1</v>
      </c>
      <c r="H5" s="17"/>
      <c r="I5" s="17"/>
      <c r="J5" s="17"/>
    </row>
    <row r="6" spans="1:10" ht="23.25">
      <c r="A6" s="143" t="s">
        <v>111</v>
      </c>
      <c r="B6" s="143" t="s">
        <v>209</v>
      </c>
      <c r="C6" s="144" t="s">
        <v>210</v>
      </c>
      <c r="D6" s="145" t="s">
        <v>140</v>
      </c>
      <c r="E6" s="144" t="s">
        <v>211</v>
      </c>
      <c r="F6" s="144" t="s">
        <v>214</v>
      </c>
      <c r="G6" s="146">
        <v>762850</v>
      </c>
      <c r="H6" s="17"/>
      <c r="I6" s="17"/>
      <c r="J6" s="17"/>
    </row>
    <row r="7" spans="1:10" ht="23.25">
      <c r="A7" s="147"/>
      <c r="B7" s="147"/>
      <c r="C7" s="77"/>
      <c r="D7" s="110"/>
      <c r="E7" s="77" t="s">
        <v>212</v>
      </c>
      <c r="F7" s="77" t="s">
        <v>216</v>
      </c>
      <c r="G7" s="110"/>
      <c r="H7" s="17"/>
      <c r="I7" s="17"/>
      <c r="J7" s="17"/>
    </row>
    <row r="8" spans="1:10" ht="23.25">
      <c r="A8" s="147"/>
      <c r="B8" s="147"/>
      <c r="C8" s="77"/>
      <c r="D8" s="110"/>
      <c r="E8" s="77" t="s">
        <v>213</v>
      </c>
      <c r="F8" s="77" t="s">
        <v>215</v>
      </c>
      <c r="G8" s="110"/>
      <c r="H8" s="17"/>
      <c r="I8" s="17"/>
      <c r="J8" s="17"/>
    </row>
    <row r="9" spans="1:10" ht="23.25">
      <c r="A9" s="147" t="s">
        <v>111</v>
      </c>
      <c r="B9" s="147" t="s">
        <v>112</v>
      </c>
      <c r="C9" s="77" t="s">
        <v>209</v>
      </c>
      <c r="D9" s="110" t="s">
        <v>69</v>
      </c>
      <c r="E9" s="77" t="s">
        <v>217</v>
      </c>
      <c r="F9" s="77" t="s">
        <v>219</v>
      </c>
      <c r="G9" s="110">
        <v>9000</v>
      </c>
      <c r="H9" s="17"/>
      <c r="I9" s="17"/>
      <c r="J9" s="17"/>
    </row>
    <row r="10" spans="1:10" ht="23.25">
      <c r="A10" s="147"/>
      <c r="B10" s="147"/>
      <c r="C10" s="77" t="s">
        <v>173</v>
      </c>
      <c r="D10" s="110"/>
      <c r="E10" s="77" t="s">
        <v>218</v>
      </c>
      <c r="F10" s="77"/>
      <c r="G10" s="110"/>
      <c r="H10" s="17"/>
      <c r="I10" s="17"/>
      <c r="J10" s="17"/>
    </row>
    <row r="11" spans="1:10" ht="23.25">
      <c r="A11" s="147"/>
      <c r="B11" s="147"/>
      <c r="C11" s="77" t="s">
        <v>25</v>
      </c>
      <c r="D11" s="110"/>
      <c r="E11" s="77"/>
      <c r="F11" s="77"/>
      <c r="G11" s="110"/>
      <c r="H11" s="17"/>
      <c r="I11" s="17"/>
      <c r="J11" s="17"/>
    </row>
    <row r="12" spans="1:10" ht="23.25">
      <c r="A12" s="147" t="s">
        <v>111</v>
      </c>
      <c r="B12" s="147" t="s">
        <v>112</v>
      </c>
      <c r="C12" s="77" t="s">
        <v>113</v>
      </c>
      <c r="D12" s="110" t="s">
        <v>69</v>
      </c>
      <c r="E12" s="77" t="s">
        <v>217</v>
      </c>
      <c r="F12" s="77" t="s">
        <v>220</v>
      </c>
      <c r="G12" s="110">
        <v>9000</v>
      </c>
      <c r="H12" s="17"/>
      <c r="I12" s="17" t="s">
        <v>18</v>
      </c>
      <c r="J12" s="17"/>
    </row>
    <row r="13" spans="1:10" ht="23.25">
      <c r="A13" s="147"/>
      <c r="B13" s="147"/>
      <c r="C13" s="77"/>
      <c r="D13" s="110"/>
      <c r="E13" s="77" t="s">
        <v>218</v>
      </c>
      <c r="F13" s="77" t="s">
        <v>221</v>
      </c>
      <c r="G13" s="110"/>
      <c r="H13" s="17"/>
      <c r="I13" s="17"/>
      <c r="J13" s="17"/>
    </row>
    <row r="14" spans="1:10" ht="23.25">
      <c r="A14" s="147" t="s">
        <v>111</v>
      </c>
      <c r="B14" s="147" t="s">
        <v>209</v>
      </c>
      <c r="C14" s="77" t="s">
        <v>222</v>
      </c>
      <c r="D14" s="110" t="s">
        <v>69</v>
      </c>
      <c r="E14" s="77" t="s">
        <v>217</v>
      </c>
      <c r="F14" s="77" t="s">
        <v>219</v>
      </c>
      <c r="G14" s="110">
        <v>8000</v>
      </c>
      <c r="H14" s="17"/>
      <c r="I14" s="17"/>
      <c r="J14" s="17"/>
    </row>
    <row r="15" spans="1:10" ht="23.25">
      <c r="A15" s="147"/>
      <c r="B15" s="147"/>
      <c r="C15" s="77"/>
      <c r="D15" s="110"/>
      <c r="E15" s="77" t="s">
        <v>218</v>
      </c>
      <c r="F15" s="77"/>
      <c r="G15" s="110"/>
      <c r="H15" s="17"/>
      <c r="I15" s="17"/>
      <c r="J15" s="17"/>
    </row>
    <row r="16" spans="1:10" ht="23.25">
      <c r="A16" s="147" t="s">
        <v>111</v>
      </c>
      <c r="B16" s="147" t="s">
        <v>8</v>
      </c>
      <c r="C16" s="77" t="s">
        <v>210</v>
      </c>
      <c r="D16" s="110" t="s">
        <v>69</v>
      </c>
      <c r="E16" s="77" t="s">
        <v>217</v>
      </c>
      <c r="F16" s="77" t="s">
        <v>223</v>
      </c>
      <c r="G16" s="110">
        <v>15000</v>
      </c>
      <c r="H16" s="17"/>
      <c r="I16" s="17"/>
      <c r="J16" s="17"/>
    </row>
    <row r="17" spans="1:10" ht="23.25">
      <c r="A17" s="147"/>
      <c r="B17" s="147"/>
      <c r="C17" s="77" t="s">
        <v>154</v>
      </c>
      <c r="D17" s="110"/>
      <c r="E17" s="77" t="s">
        <v>218</v>
      </c>
      <c r="F17" s="77" t="s">
        <v>224</v>
      </c>
      <c r="G17" s="110"/>
      <c r="H17" s="17"/>
      <c r="I17" s="17"/>
      <c r="J17" s="17"/>
    </row>
    <row r="18" spans="1:10" ht="23.25">
      <c r="A18" s="147" t="s">
        <v>111</v>
      </c>
      <c r="B18" s="147" t="s">
        <v>209</v>
      </c>
      <c r="C18" s="77" t="s">
        <v>210</v>
      </c>
      <c r="D18" s="110" t="s">
        <v>69</v>
      </c>
      <c r="E18" s="77" t="s">
        <v>217</v>
      </c>
      <c r="F18" s="77" t="s">
        <v>225</v>
      </c>
      <c r="G18" s="110">
        <v>9000</v>
      </c>
      <c r="H18" s="17"/>
      <c r="I18" s="17"/>
      <c r="J18" s="17"/>
    </row>
    <row r="19" spans="1:10" ht="23.25">
      <c r="A19" s="147"/>
      <c r="B19" s="147"/>
      <c r="C19" s="77"/>
      <c r="D19" s="110"/>
      <c r="E19" s="77" t="s">
        <v>218</v>
      </c>
      <c r="F19" s="77"/>
      <c r="G19" s="110"/>
      <c r="H19" s="17"/>
      <c r="I19" s="17"/>
      <c r="J19" s="17"/>
    </row>
    <row r="20" spans="1:10" ht="23.25">
      <c r="A20" s="147" t="s">
        <v>111</v>
      </c>
      <c r="B20" s="147" t="s">
        <v>112</v>
      </c>
      <c r="C20" s="77" t="s">
        <v>175</v>
      </c>
      <c r="D20" s="110" t="s">
        <v>69</v>
      </c>
      <c r="E20" s="77" t="s">
        <v>228</v>
      </c>
      <c r="F20" s="77" t="s">
        <v>219</v>
      </c>
      <c r="G20" s="110">
        <v>24000</v>
      </c>
      <c r="H20" s="17"/>
      <c r="I20" s="17"/>
      <c r="J20" s="17"/>
    </row>
    <row r="21" spans="1:10" ht="23.25">
      <c r="A21" s="147"/>
      <c r="B21" s="147"/>
      <c r="C21" s="77" t="s">
        <v>226</v>
      </c>
      <c r="D21" s="110"/>
      <c r="E21" s="77" t="s">
        <v>229</v>
      </c>
      <c r="F21" s="77" t="s">
        <v>232</v>
      </c>
      <c r="G21" s="110"/>
      <c r="H21" s="17"/>
      <c r="I21" s="17"/>
      <c r="J21" s="17"/>
    </row>
    <row r="22" spans="1:10" ht="23.25">
      <c r="A22" s="147"/>
      <c r="B22" s="147"/>
      <c r="C22" s="77" t="s">
        <v>227</v>
      </c>
      <c r="D22" s="110"/>
      <c r="E22" s="77" t="s">
        <v>230</v>
      </c>
      <c r="F22" s="77" t="s">
        <v>233</v>
      </c>
      <c r="G22" s="110"/>
      <c r="H22" s="17"/>
      <c r="I22" s="17"/>
      <c r="J22" s="17"/>
    </row>
    <row r="23" spans="1:10" ht="23.25">
      <c r="A23" s="147"/>
      <c r="B23" s="147"/>
      <c r="C23" s="77"/>
      <c r="D23" s="110"/>
      <c r="E23" s="77" t="s">
        <v>231</v>
      </c>
      <c r="F23" s="77"/>
      <c r="G23" s="110"/>
      <c r="H23" s="17"/>
      <c r="I23" s="17"/>
      <c r="J23" s="17"/>
    </row>
    <row r="24" spans="1:10" ht="23.25">
      <c r="A24" s="147" t="s">
        <v>111</v>
      </c>
      <c r="B24" s="147" t="s">
        <v>9</v>
      </c>
      <c r="C24" s="77" t="s">
        <v>234</v>
      </c>
      <c r="D24" s="110" t="s">
        <v>69</v>
      </c>
      <c r="E24" s="77" t="s">
        <v>228</v>
      </c>
      <c r="F24" s="77" t="s">
        <v>236</v>
      </c>
      <c r="G24" s="110">
        <v>45000</v>
      </c>
      <c r="H24" s="17"/>
      <c r="I24" s="17"/>
      <c r="J24" s="17"/>
    </row>
    <row r="25" spans="1:10" ht="23.25">
      <c r="A25" s="147"/>
      <c r="B25" s="147"/>
      <c r="C25" s="77" t="s">
        <v>235</v>
      </c>
      <c r="D25" s="110"/>
      <c r="E25" s="77" t="s">
        <v>229</v>
      </c>
      <c r="F25" s="77"/>
      <c r="G25" s="110"/>
      <c r="H25" s="17"/>
      <c r="I25" s="17"/>
      <c r="J25" s="17"/>
    </row>
    <row r="26" spans="1:10" ht="23.25">
      <c r="A26" s="147"/>
      <c r="B26" s="147"/>
      <c r="C26" s="77"/>
      <c r="D26" s="110"/>
      <c r="E26" s="77" t="s">
        <v>230</v>
      </c>
      <c r="F26" s="77"/>
      <c r="G26" s="110"/>
      <c r="H26" s="17"/>
      <c r="I26" s="17"/>
      <c r="J26" s="17"/>
    </row>
    <row r="27" spans="1:10" ht="23.25">
      <c r="A27" s="147"/>
      <c r="B27" s="147"/>
      <c r="C27" s="77"/>
      <c r="D27" s="110"/>
      <c r="E27" s="77" t="s">
        <v>231</v>
      </c>
      <c r="F27" s="77"/>
      <c r="G27" s="110"/>
      <c r="H27" s="17"/>
      <c r="I27" s="17"/>
      <c r="J27" s="17"/>
    </row>
    <row r="28" spans="1:10" ht="23.25">
      <c r="A28" s="147" t="s">
        <v>111</v>
      </c>
      <c r="B28" s="147" t="s">
        <v>209</v>
      </c>
      <c r="C28" s="77" t="s">
        <v>210</v>
      </c>
      <c r="D28" s="110" t="s">
        <v>69</v>
      </c>
      <c r="E28" s="77" t="s">
        <v>217</v>
      </c>
      <c r="F28" s="77" t="s">
        <v>237</v>
      </c>
      <c r="G28" s="110">
        <v>22500</v>
      </c>
      <c r="H28" s="17"/>
      <c r="I28" s="17"/>
      <c r="J28" s="17"/>
    </row>
    <row r="29" spans="1:10" ht="23.25">
      <c r="A29" s="147"/>
      <c r="B29" s="147"/>
      <c r="C29" s="77"/>
      <c r="D29" s="110"/>
      <c r="E29" s="77" t="s">
        <v>218</v>
      </c>
      <c r="F29" s="77" t="s">
        <v>238</v>
      </c>
      <c r="G29" s="110"/>
      <c r="H29" s="17"/>
      <c r="I29" s="17"/>
      <c r="J29" s="17"/>
    </row>
    <row r="30" spans="1:10" ht="23.25">
      <c r="A30" s="147"/>
      <c r="B30" s="147"/>
      <c r="C30" s="77"/>
      <c r="D30" s="110"/>
      <c r="E30" s="77"/>
      <c r="F30" s="77" t="s">
        <v>239</v>
      </c>
      <c r="G30" s="110"/>
      <c r="H30" s="17"/>
      <c r="I30" s="17"/>
      <c r="J30" s="17"/>
    </row>
    <row r="31" spans="1:10" ht="23.25">
      <c r="A31" s="147" t="s">
        <v>111</v>
      </c>
      <c r="B31" s="147" t="s">
        <v>8</v>
      </c>
      <c r="C31" s="147" t="s">
        <v>240</v>
      </c>
      <c r="D31" s="110" t="s">
        <v>69</v>
      </c>
      <c r="E31" s="77" t="s">
        <v>217</v>
      </c>
      <c r="F31" s="77" t="s">
        <v>242</v>
      </c>
      <c r="G31" s="110">
        <v>22000</v>
      </c>
      <c r="H31" s="17"/>
      <c r="I31" s="17"/>
      <c r="J31" s="17"/>
    </row>
    <row r="32" spans="1:10" ht="23.25">
      <c r="A32" s="147"/>
      <c r="B32" s="147"/>
      <c r="C32" s="147" t="s">
        <v>241</v>
      </c>
      <c r="D32" s="110"/>
      <c r="E32" s="77" t="s">
        <v>218</v>
      </c>
      <c r="F32" s="77" t="s">
        <v>243</v>
      </c>
      <c r="G32" s="110"/>
      <c r="H32" s="17"/>
      <c r="I32" s="17"/>
      <c r="J32" s="17"/>
    </row>
    <row r="33" spans="1:10" ht="23.25">
      <c r="A33" s="147" t="s">
        <v>111</v>
      </c>
      <c r="B33" s="147" t="s">
        <v>112</v>
      </c>
      <c r="C33" s="77" t="s">
        <v>175</v>
      </c>
      <c r="D33" s="110" t="s">
        <v>69</v>
      </c>
      <c r="E33" s="77" t="s">
        <v>228</v>
      </c>
      <c r="F33" s="77" t="s">
        <v>244</v>
      </c>
      <c r="G33" s="110">
        <v>5000</v>
      </c>
      <c r="H33" s="17"/>
      <c r="I33" s="17"/>
      <c r="J33" s="17"/>
    </row>
    <row r="34" spans="1:10" ht="23.25">
      <c r="A34" s="147"/>
      <c r="B34" s="147"/>
      <c r="C34" s="77" t="s">
        <v>226</v>
      </c>
      <c r="D34" s="110"/>
      <c r="E34" s="77" t="s">
        <v>229</v>
      </c>
      <c r="F34" s="77"/>
      <c r="G34" s="110"/>
      <c r="H34" s="17"/>
      <c r="I34" s="17"/>
      <c r="J34" s="17"/>
    </row>
    <row r="35" spans="1:10" ht="23.25">
      <c r="A35" s="147"/>
      <c r="B35" s="147"/>
      <c r="C35" s="77" t="s">
        <v>227</v>
      </c>
      <c r="D35" s="110"/>
      <c r="E35" s="77" t="s">
        <v>230</v>
      </c>
      <c r="F35" s="77"/>
      <c r="G35" s="110"/>
      <c r="H35" s="17"/>
      <c r="I35" s="17"/>
      <c r="J35" s="17"/>
    </row>
    <row r="36" spans="1:10" ht="23.25">
      <c r="A36" s="147"/>
      <c r="B36" s="147"/>
      <c r="C36" s="77"/>
      <c r="D36" s="110"/>
      <c r="E36" s="77" t="s">
        <v>231</v>
      </c>
      <c r="F36" s="77"/>
      <c r="G36" s="110"/>
      <c r="H36" s="17"/>
      <c r="I36" s="17"/>
      <c r="J36" s="17"/>
    </row>
    <row r="37" spans="1:10" ht="23.25">
      <c r="A37" s="147"/>
      <c r="B37" s="147"/>
      <c r="C37" s="77"/>
      <c r="D37" s="110"/>
      <c r="E37" s="77"/>
      <c r="F37" s="77"/>
      <c r="G37" s="110"/>
      <c r="H37" s="17"/>
      <c r="I37" s="17"/>
      <c r="J37" s="17"/>
    </row>
    <row r="38" spans="1:10" ht="23.25">
      <c r="A38" s="148"/>
      <c r="B38" s="148"/>
      <c r="C38" s="78"/>
      <c r="D38" s="119"/>
      <c r="E38" s="78"/>
      <c r="F38" s="78"/>
      <c r="G38" s="119"/>
      <c r="H38" s="17"/>
      <c r="I38" s="17"/>
      <c r="J38" s="17"/>
    </row>
    <row r="39" spans="1:10" ht="23.25">
      <c r="A39" s="191" t="s">
        <v>285</v>
      </c>
      <c r="B39" s="191"/>
      <c r="C39" s="191"/>
      <c r="D39" s="191"/>
      <c r="E39" s="191"/>
      <c r="F39" s="191"/>
      <c r="G39" s="191"/>
      <c r="H39" s="17"/>
      <c r="I39" s="17"/>
      <c r="J39" s="17"/>
    </row>
    <row r="40" spans="1:10" ht="23.25">
      <c r="A40" s="76" t="s">
        <v>105</v>
      </c>
      <c r="B40" s="76" t="s">
        <v>106</v>
      </c>
      <c r="C40" s="76" t="s">
        <v>107</v>
      </c>
      <c r="D40" s="96" t="s">
        <v>108</v>
      </c>
      <c r="E40" s="76" t="s">
        <v>109</v>
      </c>
      <c r="F40" s="76" t="s">
        <v>110</v>
      </c>
      <c r="G40" s="76" t="s">
        <v>1</v>
      </c>
      <c r="H40" s="17"/>
      <c r="I40" s="17"/>
      <c r="J40" s="17"/>
    </row>
    <row r="41" spans="1:10" ht="23.25">
      <c r="A41" s="143" t="s">
        <v>111</v>
      </c>
      <c r="B41" s="143" t="s">
        <v>245</v>
      </c>
      <c r="C41" s="144" t="s">
        <v>246</v>
      </c>
      <c r="D41" s="146" t="s">
        <v>69</v>
      </c>
      <c r="E41" s="77" t="s">
        <v>228</v>
      </c>
      <c r="F41" s="144" t="s">
        <v>247</v>
      </c>
      <c r="G41" s="146">
        <v>74500</v>
      </c>
      <c r="H41" s="17"/>
      <c r="I41" s="17"/>
      <c r="J41" s="17"/>
    </row>
    <row r="42" spans="1:10" ht="23.25">
      <c r="A42" s="150"/>
      <c r="B42" s="147"/>
      <c r="C42" s="77" t="s">
        <v>171</v>
      </c>
      <c r="D42" s="110"/>
      <c r="E42" s="77" t="s">
        <v>229</v>
      </c>
      <c r="F42" s="77" t="s">
        <v>248</v>
      </c>
      <c r="G42" s="110"/>
      <c r="H42" s="17"/>
      <c r="I42" s="17" t="s">
        <v>18</v>
      </c>
      <c r="J42" s="17"/>
    </row>
    <row r="43" spans="1:10" ht="23.25">
      <c r="A43" s="150"/>
      <c r="B43" s="147"/>
      <c r="C43" s="77"/>
      <c r="D43" s="110"/>
      <c r="E43" s="77" t="s">
        <v>230</v>
      </c>
      <c r="F43" s="77"/>
      <c r="G43" s="110"/>
      <c r="H43" s="17"/>
      <c r="I43" s="17"/>
      <c r="J43" s="17"/>
    </row>
    <row r="44" spans="1:10" ht="23.25">
      <c r="A44" s="147"/>
      <c r="B44" s="147"/>
      <c r="C44" s="77"/>
      <c r="D44" s="110"/>
      <c r="E44" s="77" t="s">
        <v>231</v>
      </c>
      <c r="F44" s="77"/>
      <c r="G44" s="110"/>
      <c r="H44" s="17"/>
      <c r="I44" s="17"/>
      <c r="J44" s="17"/>
    </row>
    <row r="45" spans="1:10" ht="23.25">
      <c r="A45" s="147" t="s">
        <v>111</v>
      </c>
      <c r="B45" s="147" t="s">
        <v>112</v>
      </c>
      <c r="C45" s="149" t="s">
        <v>113</v>
      </c>
      <c r="D45" s="110" t="s">
        <v>69</v>
      </c>
      <c r="E45" s="77" t="s">
        <v>249</v>
      </c>
      <c r="F45" s="77" t="s">
        <v>252</v>
      </c>
      <c r="G45" s="110">
        <v>17200</v>
      </c>
      <c r="H45" s="17"/>
      <c r="I45" s="17"/>
      <c r="J45" s="17"/>
    </row>
    <row r="46" spans="1:10" ht="23.25">
      <c r="A46" s="147"/>
      <c r="B46" s="147"/>
      <c r="C46" s="77"/>
      <c r="D46" s="110"/>
      <c r="E46" s="77" t="s">
        <v>250</v>
      </c>
      <c r="F46" s="77" t="s">
        <v>251</v>
      </c>
      <c r="G46" s="110"/>
      <c r="H46" s="17"/>
      <c r="I46" s="17"/>
      <c r="J46" s="17"/>
    </row>
    <row r="47" spans="1:10" ht="23.25">
      <c r="A47" s="147"/>
      <c r="B47" s="147"/>
      <c r="C47" s="77"/>
      <c r="D47" s="110"/>
      <c r="E47" s="77"/>
      <c r="F47" s="77" t="s">
        <v>253</v>
      </c>
      <c r="G47" s="110">
        <v>68800</v>
      </c>
      <c r="H47" s="17"/>
      <c r="I47" s="17"/>
      <c r="J47" s="17"/>
    </row>
    <row r="48" spans="1:10" ht="23.25">
      <c r="A48" s="147"/>
      <c r="B48" s="147"/>
      <c r="C48" s="77"/>
      <c r="D48" s="110"/>
      <c r="E48" s="77"/>
      <c r="F48" s="77" t="s">
        <v>254</v>
      </c>
      <c r="G48" s="110"/>
      <c r="H48" s="17"/>
      <c r="I48" s="17"/>
      <c r="J48" s="17"/>
    </row>
    <row r="49" spans="1:10" ht="23.25">
      <c r="A49" s="147"/>
      <c r="B49" s="147"/>
      <c r="C49" s="77"/>
      <c r="D49" s="110"/>
      <c r="E49" s="77"/>
      <c r="F49" s="77" t="s">
        <v>253</v>
      </c>
      <c r="G49" s="110">
        <v>94600</v>
      </c>
      <c r="H49" s="17"/>
      <c r="I49" s="17"/>
      <c r="J49" s="17"/>
    </row>
    <row r="50" spans="1:10" ht="23.25">
      <c r="A50" s="147"/>
      <c r="B50" s="147"/>
      <c r="C50" s="77"/>
      <c r="D50" s="110"/>
      <c r="E50" s="77"/>
      <c r="F50" s="77" t="s">
        <v>255</v>
      </c>
      <c r="G50" s="110"/>
      <c r="H50" s="17"/>
      <c r="I50" s="17"/>
      <c r="J50" s="17"/>
    </row>
    <row r="51" spans="1:10" ht="23.25">
      <c r="A51" s="147"/>
      <c r="B51" s="147"/>
      <c r="C51" s="77"/>
      <c r="D51" s="110"/>
      <c r="E51" s="77"/>
      <c r="F51" s="77" t="s">
        <v>256</v>
      </c>
      <c r="G51" s="110"/>
      <c r="H51" s="17"/>
      <c r="I51" s="17"/>
      <c r="J51" s="17"/>
    </row>
    <row r="52" spans="1:10" ht="23.25">
      <c r="A52" s="147"/>
      <c r="B52" s="147"/>
      <c r="C52" s="77"/>
      <c r="D52" s="110"/>
      <c r="E52" s="77"/>
      <c r="F52" s="77" t="s">
        <v>257</v>
      </c>
      <c r="G52" s="110">
        <v>96400</v>
      </c>
      <c r="H52" s="17"/>
      <c r="I52" s="17"/>
      <c r="J52" s="17"/>
    </row>
    <row r="53" spans="1:7" ht="23.25">
      <c r="A53" s="147"/>
      <c r="B53" s="147"/>
      <c r="C53" s="77"/>
      <c r="D53" s="110"/>
      <c r="E53" s="77"/>
      <c r="F53" s="77" t="s">
        <v>258</v>
      </c>
      <c r="G53" s="110"/>
    </row>
    <row r="54" spans="1:7" ht="23.25">
      <c r="A54" s="147"/>
      <c r="B54" s="147"/>
      <c r="C54" s="77"/>
      <c r="D54" s="110"/>
      <c r="E54" s="77"/>
      <c r="F54" s="77" t="s">
        <v>253</v>
      </c>
      <c r="G54" s="110">
        <v>12000</v>
      </c>
    </row>
    <row r="55" spans="1:7" ht="23.25">
      <c r="A55" s="147"/>
      <c r="B55" s="147"/>
      <c r="C55" s="77"/>
      <c r="D55" s="110"/>
      <c r="E55" s="77"/>
      <c r="F55" s="77" t="s">
        <v>259</v>
      </c>
      <c r="G55" s="110"/>
    </row>
    <row r="56" spans="1:7" ht="23.25">
      <c r="A56" s="147"/>
      <c r="B56" s="147"/>
      <c r="C56" s="77"/>
      <c r="D56" s="110"/>
      <c r="E56" s="77"/>
      <c r="F56" s="77" t="s">
        <v>260</v>
      </c>
      <c r="G56" s="110"/>
    </row>
    <row r="57" spans="1:7" ht="23.25">
      <c r="A57" s="147"/>
      <c r="B57" s="147"/>
      <c r="C57" s="77"/>
      <c r="D57" s="110"/>
      <c r="E57" s="77"/>
      <c r="F57" s="77" t="s">
        <v>257</v>
      </c>
      <c r="G57" s="110">
        <v>25800</v>
      </c>
    </row>
    <row r="58" spans="1:7" ht="23.25">
      <c r="A58" s="147"/>
      <c r="B58" s="147"/>
      <c r="C58" s="77"/>
      <c r="D58" s="110"/>
      <c r="E58" s="77"/>
      <c r="F58" s="77" t="s">
        <v>261</v>
      </c>
      <c r="G58" s="110"/>
    </row>
    <row r="59" spans="1:7" ht="23.25">
      <c r="A59" s="147"/>
      <c r="B59" s="147"/>
      <c r="C59" s="77"/>
      <c r="D59" s="110"/>
      <c r="E59" s="77"/>
      <c r="F59" s="77" t="s">
        <v>253</v>
      </c>
      <c r="G59" s="110">
        <v>17200</v>
      </c>
    </row>
    <row r="60" spans="1:7" ht="23.25">
      <c r="A60" s="147"/>
      <c r="B60" s="147"/>
      <c r="C60" s="77"/>
      <c r="D60" s="110"/>
      <c r="E60" s="77"/>
      <c r="F60" s="77" t="s">
        <v>262</v>
      </c>
      <c r="G60" s="110"/>
    </row>
    <row r="61" spans="1:7" ht="23.25">
      <c r="A61" s="147"/>
      <c r="B61" s="147"/>
      <c r="C61" s="77"/>
      <c r="D61" s="110"/>
      <c r="E61" s="77"/>
      <c r="F61" s="77" t="s">
        <v>253</v>
      </c>
      <c r="G61" s="110">
        <v>17200</v>
      </c>
    </row>
    <row r="62" spans="1:7" ht="23.25">
      <c r="A62" s="147"/>
      <c r="B62" s="147"/>
      <c r="C62" s="77"/>
      <c r="D62" s="110"/>
      <c r="E62" s="77"/>
      <c r="F62" s="77" t="s">
        <v>263</v>
      </c>
      <c r="G62" s="110"/>
    </row>
    <row r="63" spans="1:7" ht="23.25">
      <c r="A63" s="147"/>
      <c r="B63" s="147"/>
      <c r="C63" s="77"/>
      <c r="D63" s="110"/>
      <c r="E63" s="77"/>
      <c r="F63" s="77" t="s">
        <v>264</v>
      </c>
      <c r="G63" s="110"/>
    </row>
    <row r="64" spans="1:7" ht="23.25">
      <c r="A64" s="147"/>
      <c r="B64" s="147"/>
      <c r="C64" s="77"/>
      <c r="D64" s="110"/>
      <c r="E64" s="77"/>
      <c r="F64" s="77" t="s">
        <v>253</v>
      </c>
      <c r="G64" s="110">
        <v>141200</v>
      </c>
    </row>
    <row r="65" spans="1:7" ht="23.25">
      <c r="A65" s="147"/>
      <c r="B65" s="147"/>
      <c r="C65" s="77"/>
      <c r="D65" s="110"/>
      <c r="E65" s="77"/>
      <c r="F65" s="77" t="s">
        <v>265</v>
      </c>
      <c r="G65" s="110"/>
    </row>
    <row r="66" spans="1:7" ht="23.25">
      <c r="A66" s="147"/>
      <c r="B66" s="147"/>
      <c r="C66" s="147"/>
      <c r="D66" s="110"/>
      <c r="E66" s="77"/>
      <c r="F66" s="77" t="s">
        <v>266</v>
      </c>
      <c r="G66" s="110"/>
    </row>
    <row r="67" spans="1:7" ht="23.25">
      <c r="A67" s="147" t="s">
        <v>111</v>
      </c>
      <c r="B67" s="147" t="s">
        <v>8</v>
      </c>
      <c r="C67" s="147" t="s">
        <v>240</v>
      </c>
      <c r="D67" s="110" t="s">
        <v>70</v>
      </c>
      <c r="E67" s="77" t="s">
        <v>267</v>
      </c>
      <c r="F67" s="77" t="s">
        <v>268</v>
      </c>
      <c r="G67" s="110">
        <v>386196.46</v>
      </c>
    </row>
    <row r="68" spans="1:7" ht="23.25">
      <c r="A68" s="147"/>
      <c r="B68" s="147"/>
      <c r="C68" s="77" t="s">
        <v>241</v>
      </c>
      <c r="D68" s="110"/>
      <c r="E68" s="77"/>
      <c r="F68" s="77" t="s">
        <v>269</v>
      </c>
      <c r="G68" s="110"/>
    </row>
    <row r="69" spans="1:7" ht="23.25">
      <c r="A69" s="147" t="s">
        <v>111</v>
      </c>
      <c r="B69" s="147" t="s">
        <v>112</v>
      </c>
      <c r="C69" s="77" t="s">
        <v>270</v>
      </c>
      <c r="D69" s="110" t="s">
        <v>141</v>
      </c>
      <c r="E69" s="77" t="s">
        <v>272</v>
      </c>
      <c r="F69" s="77" t="s">
        <v>274</v>
      </c>
      <c r="G69" s="110">
        <v>3300000</v>
      </c>
    </row>
    <row r="70" spans="1:7" ht="23.25">
      <c r="A70" s="147"/>
      <c r="B70" s="147"/>
      <c r="C70" s="77" t="s">
        <v>271</v>
      </c>
      <c r="D70" s="110"/>
      <c r="E70" s="77" t="s">
        <v>273</v>
      </c>
      <c r="F70" s="77" t="s">
        <v>275</v>
      </c>
      <c r="G70" s="110"/>
    </row>
    <row r="71" spans="1:8" ht="23.25">
      <c r="A71" s="147"/>
      <c r="B71" s="147"/>
      <c r="C71" s="77"/>
      <c r="D71" s="110"/>
      <c r="E71" s="77"/>
      <c r="F71" s="77"/>
      <c r="G71" s="110"/>
      <c r="H71" s="1" t="s">
        <v>18</v>
      </c>
    </row>
    <row r="72" spans="1:7" ht="23.25">
      <c r="A72" s="147"/>
      <c r="B72" s="147"/>
      <c r="C72" s="77"/>
      <c r="D72" s="110"/>
      <c r="E72" s="77"/>
      <c r="F72" s="77"/>
      <c r="G72" s="110"/>
    </row>
    <row r="73" spans="1:7" ht="23.25">
      <c r="A73" s="190" t="s">
        <v>0</v>
      </c>
      <c r="B73" s="191"/>
      <c r="C73" s="191"/>
      <c r="D73" s="191"/>
      <c r="E73" s="191"/>
      <c r="F73" s="192"/>
      <c r="G73" s="112">
        <f>SUM(G6:G72)</f>
        <v>5182446.46</v>
      </c>
    </row>
  </sheetData>
  <sheetProtection/>
  <mergeCells count="5">
    <mergeCell ref="A73:F73"/>
    <mergeCell ref="A1:G1"/>
    <mergeCell ref="A2:G2"/>
    <mergeCell ref="A3:G3"/>
    <mergeCell ref="A39:G39"/>
  </mergeCells>
  <printOptions/>
  <pageMargins left="0.3937007874015748" right="0" top="0.5118110236220472" bottom="0.2362204724409449" header="0.8661417322834646" footer="0.1968503937007874"/>
  <pageSetup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16"/>
  <sheetViews>
    <sheetView zoomScalePageLayoutView="0" workbookViewId="0" topLeftCell="A1">
      <selection activeCell="A1" sqref="A1:H16"/>
    </sheetView>
  </sheetViews>
  <sheetFormatPr defaultColWidth="20.28125" defaultRowHeight="21.75"/>
  <cols>
    <col min="1" max="1" width="12.7109375" style="1" customWidth="1"/>
    <col min="2" max="2" width="9.7109375" style="1" customWidth="1"/>
    <col min="3" max="3" width="11.57421875" style="1" customWidth="1"/>
    <col min="4" max="4" width="11.140625" style="1" customWidth="1"/>
    <col min="5" max="5" width="12.140625" style="1" customWidth="1"/>
    <col min="6" max="6" width="13.421875" style="1" customWidth="1"/>
    <col min="7" max="7" width="16.00390625" style="1" customWidth="1"/>
    <col min="8" max="8" width="11.421875" style="1" customWidth="1"/>
    <col min="9" max="9" width="16.7109375" style="1" customWidth="1"/>
    <col min="10" max="16384" width="20.28125" style="1" customWidth="1"/>
  </cols>
  <sheetData>
    <row r="1" spans="1:8" ht="23.25">
      <c r="A1" s="188" t="s">
        <v>300</v>
      </c>
      <c r="B1" s="188"/>
      <c r="C1" s="188"/>
      <c r="D1" s="188"/>
      <c r="E1" s="188"/>
      <c r="F1" s="188"/>
      <c r="G1" s="188"/>
      <c r="H1" s="188"/>
    </row>
    <row r="2" spans="1:8" ht="23.25">
      <c r="A2" s="188" t="s">
        <v>28</v>
      </c>
      <c r="B2" s="188"/>
      <c r="C2" s="188"/>
      <c r="D2" s="188"/>
      <c r="E2" s="188"/>
      <c r="F2" s="188"/>
      <c r="G2" s="188"/>
      <c r="H2" s="188"/>
    </row>
    <row r="3" spans="1:8" ht="23.25">
      <c r="A3" s="188" t="s">
        <v>347</v>
      </c>
      <c r="B3" s="188"/>
      <c r="C3" s="188"/>
      <c r="D3" s="188"/>
      <c r="E3" s="188"/>
      <c r="F3" s="188"/>
      <c r="G3" s="188"/>
      <c r="H3" s="188"/>
    </row>
    <row r="4" spans="1:7" ht="23.25">
      <c r="A4" s="16"/>
      <c r="B4" s="17"/>
      <c r="C4" s="17"/>
      <c r="D4" s="17"/>
      <c r="E4" s="17"/>
      <c r="F4" s="17"/>
      <c r="G4" s="17"/>
    </row>
    <row r="5" spans="1:7" ht="23.25">
      <c r="A5" s="16" t="s">
        <v>115</v>
      </c>
      <c r="B5" s="17"/>
      <c r="C5" s="17"/>
      <c r="D5" s="17"/>
      <c r="E5" s="17"/>
      <c r="F5" s="17"/>
      <c r="G5" s="17"/>
    </row>
    <row r="6" spans="1:8" ht="23.25">
      <c r="A6" s="80"/>
      <c r="B6" s="98" t="s">
        <v>116</v>
      </c>
      <c r="C6" s="27"/>
      <c r="D6" s="27"/>
      <c r="E6" s="27"/>
      <c r="F6" s="27"/>
      <c r="G6" s="99">
        <v>27091.32</v>
      </c>
      <c r="H6" s="80"/>
    </row>
    <row r="7" spans="1:8" ht="23.25">
      <c r="A7" s="80"/>
      <c r="B7" s="98" t="s">
        <v>117</v>
      </c>
      <c r="C7" s="98"/>
      <c r="D7" s="27"/>
      <c r="E7" s="27"/>
      <c r="F7" s="27"/>
      <c r="G7" s="99">
        <v>40980.01</v>
      </c>
      <c r="H7" s="80"/>
    </row>
    <row r="8" spans="1:8" ht="23.25">
      <c r="A8" s="80"/>
      <c r="B8" s="98" t="s">
        <v>118</v>
      </c>
      <c r="C8" s="27"/>
      <c r="D8" s="27"/>
      <c r="E8" s="27"/>
      <c r="F8" s="27"/>
      <c r="G8" s="99">
        <v>480120</v>
      </c>
      <c r="H8" s="80"/>
    </row>
    <row r="9" spans="1:8" ht="23.25">
      <c r="A9" s="80"/>
      <c r="B9" s="98" t="s">
        <v>119</v>
      </c>
      <c r="C9" s="27"/>
      <c r="D9" s="27"/>
      <c r="E9" s="27"/>
      <c r="F9" s="27"/>
      <c r="G9" s="99">
        <v>20000</v>
      </c>
      <c r="H9" s="80"/>
    </row>
    <row r="10" spans="1:8" ht="23.25">
      <c r="A10" s="80"/>
      <c r="B10" s="98"/>
      <c r="C10" s="27"/>
      <c r="D10" s="27"/>
      <c r="E10" s="27"/>
      <c r="F10" s="27"/>
      <c r="G10" s="99"/>
      <c r="H10" s="80"/>
    </row>
    <row r="11" spans="1:8" ht="23.25">
      <c r="A11" s="80"/>
      <c r="B11" s="98"/>
      <c r="C11" s="27"/>
      <c r="D11" s="27"/>
      <c r="E11" s="27"/>
      <c r="F11" s="27"/>
      <c r="G11" s="99"/>
      <c r="H11" s="80"/>
    </row>
    <row r="12" spans="1:8" ht="23.25">
      <c r="A12" s="80"/>
      <c r="B12" s="98"/>
      <c r="C12" s="27"/>
      <c r="D12" s="27"/>
      <c r="E12" s="27"/>
      <c r="F12" s="27"/>
      <c r="G12" s="100"/>
      <c r="H12" s="80"/>
    </row>
    <row r="13" spans="1:8" ht="24" thickBot="1">
      <c r="A13" s="17"/>
      <c r="B13" s="17"/>
      <c r="C13" s="17"/>
      <c r="D13" s="17"/>
      <c r="E13" s="87" t="s">
        <v>0</v>
      </c>
      <c r="F13" s="17"/>
      <c r="G13" s="70">
        <f>SUM(G6:G12)</f>
        <v>568191.33</v>
      </c>
      <c r="H13" s="17"/>
    </row>
    <row r="14" spans="1:8" ht="24" thickTop="1">
      <c r="A14" s="17"/>
      <c r="B14" s="17"/>
      <c r="C14" s="17"/>
      <c r="D14" s="17"/>
      <c r="E14" s="17"/>
      <c r="F14" s="17"/>
      <c r="G14" s="17"/>
      <c r="H14" s="17"/>
    </row>
    <row r="15" spans="1:8" ht="23.25">
      <c r="A15" s="17"/>
      <c r="B15" s="17"/>
      <c r="C15" s="17"/>
      <c r="D15" s="17"/>
      <c r="E15" s="17"/>
      <c r="F15" s="17"/>
      <c r="G15" s="17"/>
      <c r="H15" s="17"/>
    </row>
    <row r="16" spans="1:8" ht="23.25">
      <c r="A16" s="17"/>
      <c r="B16" s="17"/>
      <c r="C16" s="17"/>
      <c r="D16" s="17"/>
      <c r="E16" s="17"/>
      <c r="F16" s="17"/>
      <c r="G16" s="17"/>
      <c r="H16" s="17"/>
    </row>
  </sheetData>
  <sheetProtection/>
  <mergeCells count="3">
    <mergeCell ref="A1:H1"/>
    <mergeCell ref="A2:H2"/>
    <mergeCell ref="A3:H3"/>
  </mergeCells>
  <printOptions/>
  <pageMargins left="0.9448818897637796" right="0.1968503937007874" top="0.7874015748031497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rgb="FFFFFF00"/>
  </sheetPr>
  <dimension ref="A1:L131"/>
  <sheetViews>
    <sheetView zoomScaleSheetLayoutView="100" zoomScalePageLayoutView="0" workbookViewId="0" topLeftCell="A19">
      <selection activeCell="A1" sqref="A1:J32"/>
    </sheetView>
  </sheetViews>
  <sheetFormatPr defaultColWidth="9.140625" defaultRowHeight="21.75"/>
  <cols>
    <col min="1" max="1" width="5.7109375" style="1" customWidth="1"/>
    <col min="2" max="2" width="4.421875" style="1" customWidth="1"/>
    <col min="3" max="3" width="6.28125" style="1" customWidth="1"/>
    <col min="4" max="4" width="4.8515625" style="1" customWidth="1"/>
    <col min="5" max="5" width="5.7109375" style="1" customWidth="1"/>
    <col min="6" max="6" width="5.140625" style="1" customWidth="1"/>
    <col min="7" max="7" width="17.8515625" style="1" customWidth="1"/>
    <col min="8" max="8" width="16.8515625" style="1" customWidth="1"/>
    <col min="9" max="9" width="17.28125" style="1" customWidth="1"/>
    <col min="10" max="10" width="18.28125" style="1" customWidth="1"/>
    <col min="11" max="11" width="16.00390625" style="1" customWidth="1"/>
    <col min="12" max="16384" width="9.140625" style="1" customWidth="1"/>
  </cols>
  <sheetData>
    <row r="1" spans="1:10" ht="23.25">
      <c r="A1" s="188" t="s">
        <v>300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10" ht="23.25">
      <c r="A2" s="188" t="s">
        <v>207</v>
      </c>
      <c r="B2" s="188"/>
      <c r="C2" s="188"/>
      <c r="D2" s="188"/>
      <c r="E2" s="188"/>
      <c r="F2" s="188"/>
      <c r="G2" s="188"/>
      <c r="H2" s="188"/>
      <c r="I2" s="188"/>
      <c r="J2" s="188"/>
    </row>
    <row r="3" spans="1:10" ht="23.25">
      <c r="A3" s="188" t="s">
        <v>347</v>
      </c>
      <c r="B3" s="188"/>
      <c r="C3" s="188"/>
      <c r="D3" s="188"/>
      <c r="E3" s="188"/>
      <c r="F3" s="188"/>
      <c r="G3" s="188"/>
      <c r="H3" s="188"/>
      <c r="I3" s="188"/>
      <c r="J3" s="188"/>
    </row>
    <row r="4" spans="1:7" ht="23.25">
      <c r="A4" s="16" t="s">
        <v>120</v>
      </c>
      <c r="B4" s="17"/>
      <c r="C4" s="17"/>
      <c r="D4" s="17"/>
      <c r="E4" s="17"/>
      <c r="F4" s="17"/>
      <c r="G4" s="17"/>
    </row>
    <row r="5" spans="1:11" ht="23.25">
      <c r="A5" s="16" t="s">
        <v>303</v>
      </c>
      <c r="B5" s="16"/>
      <c r="C5" s="16"/>
      <c r="D5" s="16"/>
      <c r="E5" s="17"/>
      <c r="F5" s="17"/>
      <c r="G5" s="17"/>
      <c r="H5" s="24"/>
      <c r="I5" s="24"/>
      <c r="J5" s="47">
        <v>14338022.97</v>
      </c>
      <c r="K5" s="1" t="s">
        <v>18</v>
      </c>
    </row>
    <row r="6" spans="1:10" ht="23.25">
      <c r="A6" s="17"/>
      <c r="B6" s="17" t="s">
        <v>48</v>
      </c>
      <c r="C6" s="17"/>
      <c r="D6" s="17"/>
      <c r="E6" s="17"/>
      <c r="F6" s="17"/>
      <c r="G6" s="17"/>
      <c r="H6" s="24">
        <v>10330822.02</v>
      </c>
      <c r="I6" s="24"/>
      <c r="J6" s="24"/>
    </row>
    <row r="7" spans="1:10" ht="23.25">
      <c r="A7" s="17"/>
      <c r="B7" s="17" t="s">
        <v>121</v>
      </c>
      <c r="C7" s="17"/>
      <c r="D7" s="17"/>
      <c r="E7" s="17"/>
      <c r="F7" s="17"/>
      <c r="G7" s="17"/>
      <c r="H7" s="50">
        <v>2582705.51</v>
      </c>
      <c r="I7" s="24"/>
      <c r="J7" s="24"/>
    </row>
    <row r="8" spans="1:10" ht="23.25">
      <c r="A8" s="17"/>
      <c r="B8" s="17" t="s">
        <v>122</v>
      </c>
      <c r="C8" s="17"/>
      <c r="D8" s="17"/>
      <c r="E8" s="17"/>
      <c r="F8" s="17"/>
      <c r="G8" s="17"/>
      <c r="H8" s="24"/>
      <c r="I8" s="24"/>
      <c r="J8" s="24"/>
    </row>
    <row r="9" spans="1:10" ht="23.25">
      <c r="A9" s="86" t="s">
        <v>15</v>
      </c>
      <c r="B9" s="17" t="s">
        <v>341</v>
      </c>
      <c r="C9" s="17"/>
      <c r="D9" s="17"/>
      <c r="E9" s="17"/>
      <c r="F9" s="17"/>
      <c r="G9" s="17"/>
      <c r="H9" s="24"/>
      <c r="I9" s="24">
        <v>7748116.51</v>
      </c>
      <c r="J9" s="24"/>
    </row>
    <row r="10" spans="1:10" ht="23.25">
      <c r="A10" s="86"/>
      <c r="B10" s="17" t="s">
        <v>342</v>
      </c>
      <c r="C10" s="17"/>
      <c r="D10" s="17"/>
      <c r="E10" s="17"/>
      <c r="F10" s="24"/>
      <c r="G10" s="17"/>
      <c r="H10" s="24"/>
      <c r="I10" s="24">
        <v>4800</v>
      </c>
      <c r="J10" s="24"/>
    </row>
    <row r="11" spans="1:10" ht="23.25">
      <c r="A11" s="86"/>
      <c r="B11" s="17" t="s">
        <v>343</v>
      </c>
      <c r="C11" s="17"/>
      <c r="D11" s="17"/>
      <c r="E11" s="17"/>
      <c r="F11" s="24"/>
      <c r="G11" s="17"/>
      <c r="H11" s="24"/>
      <c r="I11" s="24">
        <v>12</v>
      </c>
      <c r="J11" s="24"/>
    </row>
    <row r="12" spans="1:10" ht="23.25">
      <c r="A12" s="86"/>
      <c r="B12" s="151" t="s">
        <v>344</v>
      </c>
      <c r="C12" s="17"/>
      <c r="D12" s="17"/>
      <c r="E12" s="17"/>
      <c r="F12" s="24"/>
      <c r="G12" s="17"/>
      <c r="H12" s="24"/>
      <c r="I12" s="24"/>
      <c r="J12" s="24"/>
    </row>
    <row r="13" spans="1:10" ht="23.25">
      <c r="A13" s="86"/>
      <c r="B13" s="17" t="s">
        <v>345</v>
      </c>
      <c r="C13" s="17"/>
      <c r="D13" s="17"/>
      <c r="E13" s="17"/>
      <c r="F13" s="24"/>
      <c r="G13" s="17"/>
      <c r="H13" s="24"/>
      <c r="I13" s="24">
        <v>89294</v>
      </c>
      <c r="J13" s="24"/>
    </row>
    <row r="14" spans="1:10" ht="23.25">
      <c r="A14" s="86"/>
      <c r="B14" s="17" t="s">
        <v>348</v>
      </c>
      <c r="C14" s="17"/>
      <c r="D14" s="17"/>
      <c r="E14" s="17"/>
      <c r="F14" s="24"/>
      <c r="G14" s="17"/>
      <c r="H14" s="24"/>
      <c r="I14" s="24">
        <v>6008.98</v>
      </c>
      <c r="J14" s="24"/>
    </row>
    <row r="15" spans="1:10" ht="23.25">
      <c r="A15" s="86"/>
      <c r="B15" s="17" t="s">
        <v>349</v>
      </c>
      <c r="C15" s="17"/>
      <c r="D15" s="17"/>
      <c r="E15" s="17"/>
      <c r="F15" s="24"/>
      <c r="G15" s="17"/>
      <c r="H15" s="24"/>
      <c r="I15" s="24"/>
      <c r="J15" s="24"/>
    </row>
    <row r="16" spans="1:10" ht="23.25">
      <c r="A16" s="86" t="s">
        <v>16</v>
      </c>
      <c r="B16" s="17" t="s">
        <v>27</v>
      </c>
      <c r="C16" s="17"/>
      <c r="D16" s="17"/>
      <c r="E16" s="17"/>
      <c r="F16" s="17"/>
      <c r="G16" s="17"/>
      <c r="H16" s="24"/>
      <c r="I16" s="50">
        <v>1870679.34</v>
      </c>
      <c r="J16" s="50">
        <f>I9+I10+I11+I13+I14-I16</f>
        <v>5977552.15</v>
      </c>
    </row>
    <row r="17" spans="1:10" ht="24" thickBot="1">
      <c r="A17" s="16" t="s">
        <v>350</v>
      </c>
      <c r="B17" s="16"/>
      <c r="C17" s="16"/>
      <c r="D17" s="16"/>
      <c r="E17" s="17"/>
      <c r="F17" s="17"/>
      <c r="G17" s="17"/>
      <c r="H17" s="24"/>
      <c r="I17" s="24"/>
      <c r="J17" s="85">
        <f>J5+J16</f>
        <v>20315575.12</v>
      </c>
    </row>
    <row r="18" spans="1:10" ht="24" thickTop="1">
      <c r="A18" s="17"/>
      <c r="B18" s="17"/>
      <c r="C18" s="17"/>
      <c r="D18" s="17"/>
      <c r="E18" s="17"/>
      <c r="F18" s="17"/>
      <c r="G18" s="17"/>
      <c r="H18" s="24"/>
      <c r="I18" s="24"/>
      <c r="J18" s="24"/>
    </row>
    <row r="19" spans="1:10" ht="23.25">
      <c r="A19" s="16" t="s">
        <v>351</v>
      </c>
      <c r="B19" s="16"/>
      <c r="C19" s="16"/>
      <c r="D19" s="16"/>
      <c r="E19" s="16"/>
      <c r="F19" s="17"/>
      <c r="G19" s="17"/>
      <c r="H19" s="24"/>
      <c r="I19" s="24"/>
      <c r="J19" s="24"/>
    </row>
    <row r="20" spans="1:10" ht="23.25">
      <c r="A20" s="17"/>
      <c r="B20" s="17" t="s">
        <v>124</v>
      </c>
      <c r="C20" s="31"/>
      <c r="D20" s="30"/>
      <c r="E20" s="17"/>
      <c r="F20" s="17"/>
      <c r="G20" s="17"/>
      <c r="H20" s="24"/>
      <c r="I20" s="24"/>
      <c r="J20" s="24">
        <v>2865571.8</v>
      </c>
    </row>
    <row r="21" spans="1:10" ht="23.25">
      <c r="A21" s="17"/>
      <c r="B21" s="17" t="s">
        <v>125</v>
      </c>
      <c r="C21" s="31"/>
      <c r="D21" s="30"/>
      <c r="E21" s="17"/>
      <c r="F21" s="17"/>
      <c r="G21" s="17"/>
      <c r="H21" s="24"/>
      <c r="I21" s="24"/>
      <c r="J21" s="50">
        <f>J17-J20</f>
        <v>17450003.32</v>
      </c>
    </row>
    <row r="22" spans="1:10" ht="24" thickBot="1">
      <c r="A22" s="17"/>
      <c r="B22" s="17"/>
      <c r="C22" s="17"/>
      <c r="D22" s="17"/>
      <c r="E22" s="17"/>
      <c r="F22" s="17"/>
      <c r="G22" s="17"/>
      <c r="H22" s="24"/>
      <c r="I22" s="24"/>
      <c r="J22" s="26">
        <f>SUM(J20:J21)</f>
        <v>20315575.12</v>
      </c>
    </row>
    <row r="23" spans="1:10" ht="24" thickTop="1">
      <c r="A23" s="17"/>
      <c r="B23" s="17"/>
      <c r="C23" s="17"/>
      <c r="D23" s="17"/>
      <c r="E23" s="17"/>
      <c r="F23" s="17"/>
      <c r="G23" s="17"/>
      <c r="H23" s="24"/>
      <c r="I23" s="24"/>
      <c r="J23" s="24"/>
    </row>
    <row r="24" spans="1:10" ht="23.25">
      <c r="A24" s="17"/>
      <c r="B24" s="17"/>
      <c r="C24" s="17"/>
      <c r="D24" s="17"/>
      <c r="E24" s="139"/>
      <c r="F24" s="139"/>
      <c r="G24" s="17"/>
      <c r="H24" s="24"/>
      <c r="I24" s="24"/>
      <c r="J24" s="24"/>
    </row>
    <row r="25" spans="1:10" ht="23.25">
      <c r="A25" s="17"/>
      <c r="B25" s="17" t="s">
        <v>352</v>
      </c>
      <c r="C25" s="33"/>
      <c r="D25" s="17"/>
      <c r="E25" s="140"/>
      <c r="F25" s="140"/>
      <c r="G25" s="17"/>
      <c r="H25" s="24"/>
      <c r="I25" s="24"/>
      <c r="J25" s="24"/>
    </row>
    <row r="26" spans="1:10" ht="23.25">
      <c r="A26" s="17"/>
      <c r="B26" s="17" t="s">
        <v>276</v>
      </c>
      <c r="C26" s="25"/>
      <c r="D26" s="25"/>
      <c r="E26" s="25"/>
      <c r="F26" s="25"/>
      <c r="G26" s="17"/>
      <c r="H26" s="24"/>
      <c r="I26" s="24"/>
      <c r="J26" s="24"/>
    </row>
    <row r="27" spans="1:10" ht="24">
      <c r="A27" s="17"/>
      <c r="B27" s="17"/>
      <c r="C27" s="141"/>
      <c r="D27" s="142"/>
      <c r="E27" s="141"/>
      <c r="F27" s="141"/>
      <c r="G27" s="17"/>
      <c r="H27" s="17"/>
      <c r="I27" s="17"/>
      <c r="J27" s="17"/>
    </row>
    <row r="28" spans="1:10" ht="23.25">
      <c r="A28" s="17"/>
      <c r="B28" s="17"/>
      <c r="C28" s="17"/>
      <c r="D28" s="17"/>
      <c r="E28" s="17"/>
      <c r="F28" s="17"/>
      <c r="G28" s="17"/>
      <c r="H28" s="17"/>
      <c r="I28" s="17"/>
      <c r="J28" s="17"/>
    </row>
    <row r="29" spans="1:10" ht="23.25">
      <c r="A29" s="17"/>
      <c r="B29" s="17"/>
      <c r="C29" s="17"/>
      <c r="D29" s="17"/>
      <c r="E29" s="17"/>
      <c r="F29" s="17"/>
      <c r="G29" s="17"/>
      <c r="H29" s="17"/>
      <c r="I29" s="17"/>
      <c r="J29" s="17"/>
    </row>
    <row r="30" spans="1:10" ht="23.25">
      <c r="A30" s="17"/>
      <c r="B30" s="17"/>
      <c r="C30" s="17"/>
      <c r="D30" s="17"/>
      <c r="E30" s="17"/>
      <c r="F30" s="17"/>
      <c r="G30" s="17"/>
      <c r="H30" s="17"/>
      <c r="I30" s="17"/>
      <c r="J30" s="17"/>
    </row>
    <row r="31" spans="1:10" ht="23.25">
      <c r="A31" s="17"/>
      <c r="B31" s="17"/>
      <c r="C31" s="17"/>
      <c r="D31" s="17"/>
      <c r="E31" s="17"/>
      <c r="F31" s="17"/>
      <c r="G31" s="17"/>
      <c r="H31" s="17"/>
      <c r="I31" s="17"/>
      <c r="J31" s="17"/>
    </row>
    <row r="32" spans="1:10" ht="23.25">
      <c r="A32" s="17"/>
      <c r="B32" s="17"/>
      <c r="C32" s="17"/>
      <c r="D32" s="17"/>
      <c r="E32" s="17"/>
      <c r="F32" s="17"/>
      <c r="G32" s="17"/>
      <c r="H32" s="17"/>
      <c r="I32" s="17"/>
      <c r="J32" s="17"/>
    </row>
    <row r="35" spans="1:10" ht="23.25">
      <c r="A35" s="188" t="s">
        <v>300</v>
      </c>
      <c r="B35" s="188"/>
      <c r="C35" s="188"/>
      <c r="D35" s="188"/>
      <c r="E35" s="188"/>
      <c r="F35" s="188"/>
      <c r="G35" s="188"/>
      <c r="H35" s="188"/>
      <c r="I35" s="188"/>
      <c r="J35" s="188"/>
    </row>
    <row r="36" spans="1:10" ht="23.25">
      <c r="A36" s="188" t="s">
        <v>309</v>
      </c>
      <c r="B36" s="188"/>
      <c r="C36" s="188"/>
      <c r="D36" s="188"/>
      <c r="E36" s="188"/>
      <c r="F36" s="188"/>
      <c r="G36" s="188"/>
      <c r="H36" s="188"/>
      <c r="I36" s="188"/>
      <c r="J36" s="188"/>
    </row>
    <row r="37" spans="1:10" ht="23.25">
      <c r="A37" s="188" t="s">
        <v>310</v>
      </c>
      <c r="B37" s="188"/>
      <c r="C37" s="188"/>
      <c r="D37" s="188"/>
      <c r="E37" s="188"/>
      <c r="F37" s="188"/>
      <c r="G37" s="188"/>
      <c r="H37" s="188"/>
      <c r="I37" s="188"/>
      <c r="J37" s="188"/>
    </row>
    <row r="38" spans="1:10" ht="23.25">
      <c r="A38" s="16" t="s">
        <v>303</v>
      </c>
      <c r="B38" s="16"/>
      <c r="C38" s="16"/>
      <c r="D38" s="16"/>
      <c r="E38" s="17"/>
      <c r="F38" s="17"/>
      <c r="G38" s="17"/>
      <c r="H38" s="24"/>
      <c r="I38" s="24"/>
      <c r="J38" s="47">
        <v>14118966.13</v>
      </c>
    </row>
    <row r="39" spans="1:10" ht="23.25">
      <c r="A39" s="17"/>
      <c r="B39" s="17" t="s">
        <v>48</v>
      </c>
      <c r="C39" s="17"/>
      <c r="D39" s="17"/>
      <c r="E39" s="17"/>
      <c r="F39" s="17"/>
      <c r="G39" s="17"/>
      <c r="H39" s="24">
        <v>0</v>
      </c>
      <c r="I39" s="24"/>
      <c r="J39" s="24"/>
    </row>
    <row r="40" spans="1:10" ht="23.25">
      <c r="A40" s="17"/>
      <c r="B40" s="17" t="s">
        <v>121</v>
      </c>
      <c r="C40" s="17"/>
      <c r="D40" s="17"/>
      <c r="E40" s="17"/>
      <c r="F40" s="17"/>
      <c r="G40" s="17"/>
      <c r="H40" s="50">
        <f>H39*25/100</f>
        <v>0</v>
      </c>
      <c r="I40" s="24"/>
      <c r="J40" s="24"/>
    </row>
    <row r="41" spans="1:10" ht="23.25">
      <c r="A41" s="17"/>
      <c r="B41" s="17" t="s">
        <v>122</v>
      </c>
      <c r="C41" s="17"/>
      <c r="D41" s="17"/>
      <c r="E41" s="17"/>
      <c r="F41" s="17"/>
      <c r="G41" s="17"/>
      <c r="H41" s="24"/>
      <c r="I41" s="24"/>
      <c r="J41" s="24"/>
    </row>
    <row r="42" spans="1:10" ht="23.25">
      <c r="A42" s="86" t="s">
        <v>15</v>
      </c>
      <c r="B42" s="17" t="s">
        <v>123</v>
      </c>
      <c r="C42" s="17"/>
      <c r="D42" s="17"/>
      <c r="E42" s="17"/>
      <c r="F42" s="17"/>
      <c r="G42" s="17"/>
      <c r="H42" s="24"/>
      <c r="I42" s="24">
        <f>H39-H40</f>
        <v>0</v>
      </c>
      <c r="J42" s="24"/>
    </row>
    <row r="43" spans="1:10" ht="23.25">
      <c r="A43" s="86"/>
      <c r="B43" s="17" t="s">
        <v>306</v>
      </c>
      <c r="C43" s="17"/>
      <c r="D43" s="17"/>
      <c r="E43" s="17"/>
      <c r="F43" s="17"/>
      <c r="G43" s="17"/>
      <c r="H43" s="24"/>
      <c r="I43" s="24"/>
      <c r="J43" s="24">
        <v>4800</v>
      </c>
    </row>
    <row r="44" spans="1:10" ht="23.25">
      <c r="A44" s="86" t="s">
        <v>16</v>
      </c>
      <c r="B44" s="17" t="s">
        <v>311</v>
      </c>
      <c r="C44" s="17"/>
      <c r="D44" s="17"/>
      <c r="E44" s="17"/>
      <c r="F44" s="17"/>
      <c r="G44" s="17"/>
      <c r="H44" s="24"/>
      <c r="I44" s="24">
        <v>1342155.84</v>
      </c>
      <c r="J44" s="24"/>
    </row>
    <row r="45" spans="1:10" ht="23.25">
      <c r="A45" s="86"/>
      <c r="B45" s="17" t="s">
        <v>312</v>
      </c>
      <c r="C45" s="17"/>
      <c r="D45" s="17"/>
      <c r="E45" s="17"/>
      <c r="F45" s="17"/>
      <c r="G45" s="17"/>
      <c r="H45" s="24"/>
      <c r="I45" s="24">
        <v>378700</v>
      </c>
      <c r="J45" s="24"/>
    </row>
    <row r="46" spans="1:10" ht="23.25">
      <c r="A46" s="86"/>
      <c r="B46" s="17" t="s">
        <v>313</v>
      </c>
      <c r="C46" s="17"/>
      <c r="D46" s="17"/>
      <c r="E46" s="17"/>
      <c r="F46" s="17"/>
      <c r="G46" s="17"/>
      <c r="H46" s="24"/>
      <c r="I46" s="24">
        <v>5685700</v>
      </c>
      <c r="J46" s="50">
        <f>I44+I45+I46</f>
        <v>7406555.84</v>
      </c>
    </row>
    <row r="47" spans="1:11" ht="24" thickBot="1">
      <c r="A47" s="16" t="s">
        <v>304</v>
      </c>
      <c r="B47" s="16"/>
      <c r="C47" s="16"/>
      <c r="D47" s="16"/>
      <c r="E47" s="17"/>
      <c r="F47" s="17"/>
      <c r="G47" s="17"/>
      <c r="H47" s="24"/>
      <c r="I47" s="24"/>
      <c r="J47" s="85">
        <f>J38+J43-J46</f>
        <v>6717210.290000001</v>
      </c>
      <c r="K47" s="3">
        <v>13000667.13</v>
      </c>
    </row>
    <row r="48" spans="1:10" ht="24" thickTop="1">
      <c r="A48" s="17"/>
      <c r="B48" s="17"/>
      <c r="C48" s="17"/>
      <c r="D48" s="17"/>
      <c r="E48" s="17"/>
      <c r="F48" s="17"/>
      <c r="G48" s="17"/>
      <c r="H48" s="24"/>
      <c r="I48" s="24"/>
      <c r="J48" s="24"/>
    </row>
    <row r="49" spans="1:10" ht="23.25">
      <c r="A49" s="16" t="s">
        <v>305</v>
      </c>
      <c r="B49" s="16"/>
      <c r="C49" s="16"/>
      <c r="D49" s="16"/>
      <c r="E49" s="16"/>
      <c r="F49" s="17"/>
      <c r="G49" s="17"/>
      <c r="H49" s="24"/>
      <c r="I49" s="24"/>
      <c r="J49" s="24"/>
    </row>
    <row r="50" spans="1:10" ht="23.25">
      <c r="A50" s="17"/>
      <c r="B50" s="17" t="s">
        <v>124</v>
      </c>
      <c r="C50" s="31"/>
      <c r="D50" s="30"/>
      <c r="E50" s="17"/>
      <c r="F50" s="17"/>
      <c r="G50" s="17"/>
      <c r="H50" s="24"/>
      <c r="I50" s="24"/>
      <c r="J50" s="24">
        <v>2865571.8</v>
      </c>
    </row>
    <row r="51" spans="1:10" ht="23.25">
      <c r="A51" s="17"/>
      <c r="B51" s="17" t="s">
        <v>125</v>
      </c>
      <c r="C51" s="31"/>
      <c r="D51" s="30"/>
      <c r="E51" s="17"/>
      <c r="F51" s="17"/>
      <c r="G51" s="17"/>
      <c r="H51" s="24"/>
      <c r="I51" s="24"/>
      <c r="J51" s="50">
        <f>J47-J50</f>
        <v>3851638.490000001</v>
      </c>
    </row>
    <row r="52" spans="1:10" ht="24" thickBot="1">
      <c r="A52" s="17"/>
      <c r="B52" s="17"/>
      <c r="C52" s="17"/>
      <c r="D52" s="17"/>
      <c r="E52" s="17"/>
      <c r="F52" s="17"/>
      <c r="G52" s="17"/>
      <c r="H52" s="24"/>
      <c r="I52" s="24"/>
      <c r="J52" s="26">
        <f>SUM(J50:J51)</f>
        <v>6717210.290000001</v>
      </c>
    </row>
    <row r="53" spans="1:10" ht="24" thickTop="1">
      <c r="A53" s="17"/>
      <c r="B53" s="17"/>
      <c r="C53" s="17"/>
      <c r="D53" s="17"/>
      <c r="E53" s="17"/>
      <c r="F53" s="17"/>
      <c r="G53" s="17"/>
      <c r="H53" s="24"/>
      <c r="I53" s="24"/>
      <c r="J53" s="24"/>
    </row>
    <row r="54" spans="1:10" ht="23.25">
      <c r="A54" s="17"/>
      <c r="B54" s="17"/>
      <c r="C54" s="17"/>
      <c r="D54" s="17"/>
      <c r="E54" s="139"/>
      <c r="F54" s="139"/>
      <c r="G54" s="17"/>
      <c r="H54" s="24"/>
      <c r="I54" s="24"/>
      <c r="J54" s="24"/>
    </row>
    <row r="55" spans="1:10" ht="23.25">
      <c r="A55" s="17"/>
      <c r="B55" s="17" t="s">
        <v>307</v>
      </c>
      <c r="C55" s="33"/>
      <c r="D55" s="17"/>
      <c r="E55" s="140"/>
      <c r="F55" s="140"/>
      <c r="G55" s="17"/>
      <c r="H55" s="24"/>
      <c r="I55" s="24"/>
      <c r="J55" s="24"/>
    </row>
    <row r="56" spans="1:10" ht="23.25">
      <c r="A56" s="17"/>
      <c r="B56" s="17" t="s">
        <v>308</v>
      </c>
      <c r="C56" s="25"/>
      <c r="D56" s="25"/>
      <c r="E56" s="25"/>
      <c r="F56" s="25"/>
      <c r="G56" s="17"/>
      <c r="H56" s="24"/>
      <c r="I56" s="24"/>
      <c r="J56" s="24"/>
    </row>
    <row r="57" spans="1:10" ht="24">
      <c r="A57" s="17"/>
      <c r="B57" s="17"/>
      <c r="C57" s="141"/>
      <c r="D57" s="142"/>
      <c r="E57" s="141"/>
      <c r="F57" s="141"/>
      <c r="G57" s="17"/>
      <c r="H57" s="17"/>
      <c r="I57" s="17"/>
      <c r="J57" s="17"/>
    </row>
    <row r="58" spans="1:10" ht="23.25">
      <c r="A58" s="17"/>
      <c r="B58" s="17"/>
      <c r="C58" s="17"/>
      <c r="D58" s="17"/>
      <c r="E58" s="17"/>
      <c r="F58" s="17"/>
      <c r="G58" s="17"/>
      <c r="H58" s="17"/>
      <c r="I58" s="17"/>
      <c r="J58" s="17"/>
    </row>
    <row r="59" spans="1:10" ht="23.25">
      <c r="A59" s="17"/>
      <c r="B59" s="17"/>
      <c r="C59" s="17"/>
      <c r="D59" s="17"/>
      <c r="E59" s="17"/>
      <c r="F59" s="17"/>
      <c r="G59" s="17"/>
      <c r="H59" s="17"/>
      <c r="I59" s="17"/>
      <c r="J59" s="17"/>
    </row>
    <row r="60" spans="1:10" ht="23.25">
      <c r="A60" s="17"/>
      <c r="B60" s="17"/>
      <c r="C60" s="17"/>
      <c r="D60" s="17"/>
      <c r="E60" s="17"/>
      <c r="F60" s="17"/>
      <c r="G60" s="17"/>
      <c r="H60" s="17"/>
      <c r="I60" s="17"/>
      <c r="J60" s="17"/>
    </row>
    <row r="61" spans="1:10" ht="23.25">
      <c r="A61" s="17"/>
      <c r="B61" s="17"/>
      <c r="C61" s="17"/>
      <c r="D61" s="17"/>
      <c r="E61" s="17"/>
      <c r="F61" s="17"/>
      <c r="G61" s="17"/>
      <c r="H61" s="17"/>
      <c r="I61" s="17"/>
      <c r="J61" s="17"/>
    </row>
    <row r="62" spans="1:10" ht="23.25">
      <c r="A62" s="17"/>
      <c r="B62" s="17"/>
      <c r="C62" s="17"/>
      <c r="D62" s="17"/>
      <c r="E62" s="17"/>
      <c r="F62" s="17"/>
      <c r="G62" s="17"/>
      <c r="H62" s="17"/>
      <c r="I62" s="17"/>
      <c r="J62" s="17"/>
    </row>
    <row r="67" spans="1:10" ht="23.25">
      <c r="A67" s="188" t="s">
        <v>300</v>
      </c>
      <c r="B67" s="188"/>
      <c r="C67" s="188"/>
      <c r="D67" s="188"/>
      <c r="E67" s="188"/>
      <c r="F67" s="188"/>
      <c r="G67" s="188"/>
      <c r="H67" s="188"/>
      <c r="I67" s="188"/>
      <c r="J67" s="188"/>
    </row>
    <row r="68" spans="1:10" ht="23.25">
      <c r="A68" s="188" t="s">
        <v>309</v>
      </c>
      <c r="B68" s="188"/>
      <c r="C68" s="188"/>
      <c r="D68" s="188"/>
      <c r="E68" s="188"/>
      <c r="F68" s="188"/>
      <c r="G68" s="188"/>
      <c r="H68" s="188"/>
      <c r="I68" s="188"/>
      <c r="J68" s="188"/>
    </row>
    <row r="69" spans="1:10" ht="23.25">
      <c r="A69" s="188" t="s">
        <v>310</v>
      </c>
      <c r="B69" s="188"/>
      <c r="C69" s="188"/>
      <c r="D69" s="188"/>
      <c r="E69" s="188"/>
      <c r="F69" s="188"/>
      <c r="G69" s="188"/>
      <c r="H69" s="188"/>
      <c r="I69" s="188"/>
      <c r="J69" s="188"/>
    </row>
    <row r="70" spans="1:7" ht="23.25">
      <c r="A70" s="16" t="s">
        <v>120</v>
      </c>
      <c r="B70" s="17"/>
      <c r="C70" s="17"/>
      <c r="D70" s="17"/>
      <c r="E70" s="17"/>
      <c r="F70" s="17"/>
      <c r="G70" s="17"/>
    </row>
    <row r="71" spans="1:12" ht="23.25">
      <c r="A71" s="16" t="s">
        <v>303</v>
      </c>
      <c r="B71" s="16"/>
      <c r="C71" s="16"/>
      <c r="D71" s="16"/>
      <c r="E71" s="17"/>
      <c r="F71" s="17"/>
      <c r="G71" s="17"/>
      <c r="H71" s="24"/>
      <c r="I71" s="24"/>
      <c r="J71" s="47">
        <v>14338022.97</v>
      </c>
      <c r="L71" s="1" t="s">
        <v>314</v>
      </c>
    </row>
    <row r="72" spans="1:10" ht="23.25">
      <c r="A72" s="17"/>
      <c r="B72" s="17" t="s">
        <v>48</v>
      </c>
      <c r="C72" s="17"/>
      <c r="D72" s="17"/>
      <c r="E72" s="17"/>
      <c r="F72" s="17"/>
      <c r="G72" s="17"/>
      <c r="H72" s="24">
        <v>0</v>
      </c>
      <c r="I72" s="24"/>
      <c r="J72" s="24"/>
    </row>
    <row r="73" spans="1:10" ht="23.25">
      <c r="A73" s="17"/>
      <c r="B73" s="17" t="s">
        <v>121</v>
      </c>
      <c r="C73" s="17"/>
      <c r="D73" s="17"/>
      <c r="E73" s="17"/>
      <c r="F73" s="17"/>
      <c r="G73" s="17"/>
      <c r="H73" s="50">
        <f>H72*25/100</f>
        <v>0</v>
      </c>
      <c r="I73" s="24"/>
      <c r="J73" s="24"/>
    </row>
    <row r="74" spans="1:10" ht="23.25">
      <c r="A74" s="17"/>
      <c r="B74" s="17" t="s">
        <v>122</v>
      </c>
      <c r="C74" s="17"/>
      <c r="D74" s="17"/>
      <c r="E74" s="17"/>
      <c r="F74" s="17"/>
      <c r="G74" s="17"/>
      <c r="H74" s="24"/>
      <c r="I74" s="24"/>
      <c r="J74" s="24"/>
    </row>
    <row r="75" spans="1:10" ht="23.25">
      <c r="A75" s="86" t="s">
        <v>15</v>
      </c>
      <c r="B75" s="17" t="s">
        <v>123</v>
      </c>
      <c r="C75" s="17"/>
      <c r="D75" s="17"/>
      <c r="E75" s="17"/>
      <c r="F75" s="17"/>
      <c r="G75" s="17"/>
      <c r="H75" s="24"/>
      <c r="I75" s="24">
        <f>H72-H73</f>
        <v>0</v>
      </c>
      <c r="J75" s="24"/>
    </row>
    <row r="76" spans="1:10" ht="23.25">
      <c r="A76" s="86"/>
      <c r="B76" s="17" t="s">
        <v>315</v>
      </c>
      <c r="C76" s="17"/>
      <c r="D76" s="17"/>
      <c r="E76" s="17"/>
      <c r="F76" s="24"/>
      <c r="G76" s="17"/>
      <c r="H76" s="24"/>
      <c r="I76" s="83">
        <v>4800</v>
      </c>
      <c r="J76" s="24">
        <f>I76</f>
        <v>4800</v>
      </c>
    </row>
    <row r="77" spans="1:10" ht="23.25">
      <c r="A77" s="86"/>
      <c r="B77" s="17"/>
      <c r="C77" s="17"/>
      <c r="D77" s="17"/>
      <c r="E77" s="17"/>
      <c r="F77" s="24"/>
      <c r="G77" s="17"/>
      <c r="H77" s="24"/>
      <c r="I77" s="83"/>
      <c r="J77" s="24"/>
    </row>
    <row r="78" spans="1:10" ht="23.25">
      <c r="A78" s="86" t="s">
        <v>16</v>
      </c>
      <c r="B78" s="17" t="s">
        <v>338</v>
      </c>
      <c r="C78" s="17"/>
      <c r="D78" s="17"/>
      <c r="E78" s="17"/>
      <c r="F78" s="17"/>
      <c r="G78" s="17"/>
      <c r="H78" s="24"/>
      <c r="I78" s="83">
        <v>1342155.84</v>
      </c>
      <c r="J78" s="83"/>
    </row>
    <row r="79" spans="1:10" ht="23.25">
      <c r="A79" s="86"/>
      <c r="B79" s="17" t="s">
        <v>339</v>
      </c>
      <c r="C79" s="17"/>
      <c r="D79" s="17"/>
      <c r="E79" s="17"/>
      <c r="F79" s="17"/>
      <c r="G79" s="17"/>
      <c r="H79" s="24"/>
      <c r="I79" s="83">
        <v>378700</v>
      </c>
      <c r="J79" s="83"/>
    </row>
    <row r="80" spans="1:10" ht="23.25">
      <c r="A80" s="86"/>
      <c r="B80" s="17" t="s">
        <v>340</v>
      </c>
      <c r="C80" s="17"/>
      <c r="D80" s="17"/>
      <c r="E80" s="17"/>
      <c r="F80" s="17"/>
      <c r="G80" s="17"/>
      <c r="H80" s="24"/>
      <c r="I80" s="83">
        <v>5816700</v>
      </c>
      <c r="J80" s="50">
        <f>I78+I79+I80</f>
        <v>7537555.84</v>
      </c>
    </row>
    <row r="81" spans="1:11" ht="24" thickBot="1">
      <c r="A81" s="16" t="s">
        <v>316</v>
      </c>
      <c r="B81" s="16"/>
      <c r="C81" s="16"/>
      <c r="D81" s="16"/>
      <c r="E81" s="17"/>
      <c r="F81" s="17"/>
      <c r="G81" s="17"/>
      <c r="H81" s="24"/>
      <c r="I81" s="83"/>
      <c r="J81" s="26">
        <f>J71+J76-J80</f>
        <v>6805267.130000001</v>
      </c>
      <c r="K81" s="1" t="s">
        <v>18</v>
      </c>
    </row>
    <row r="82" spans="1:10" ht="24" thickTop="1">
      <c r="A82" s="16"/>
      <c r="B82" s="16"/>
      <c r="C82" s="16"/>
      <c r="D82" s="16"/>
      <c r="E82" s="17"/>
      <c r="F82" s="17"/>
      <c r="G82" s="17"/>
      <c r="H82" s="24"/>
      <c r="I82" s="24"/>
      <c r="J82" s="34"/>
    </row>
    <row r="83" spans="1:10" ht="23.25">
      <c r="A83" s="16" t="s">
        <v>317</v>
      </c>
      <c r="B83" s="16"/>
      <c r="C83" s="16"/>
      <c r="D83" s="16"/>
      <c r="E83" s="16"/>
      <c r="F83" s="17"/>
      <c r="G83" s="17"/>
      <c r="H83" s="24"/>
      <c r="I83" s="24"/>
      <c r="J83" s="24"/>
    </row>
    <row r="84" spans="1:10" ht="23.25">
      <c r="A84" s="17"/>
      <c r="B84" s="17" t="s">
        <v>124</v>
      </c>
      <c r="C84" s="31"/>
      <c r="D84" s="30"/>
      <c r="E84" s="17"/>
      <c r="F84" s="17"/>
      <c r="G84" s="17"/>
      <c r="H84" s="24"/>
      <c r="I84" s="24"/>
      <c r="J84" s="24">
        <v>2865571.8</v>
      </c>
    </row>
    <row r="85" spans="1:10" ht="23.25">
      <c r="A85" s="17"/>
      <c r="B85" s="17" t="s">
        <v>125</v>
      </c>
      <c r="C85" s="31"/>
      <c r="D85" s="30"/>
      <c r="E85" s="17"/>
      <c r="F85" s="17"/>
      <c r="G85" s="17"/>
      <c r="H85" s="24"/>
      <c r="I85" s="24"/>
      <c r="J85" s="50">
        <f>J81-J84</f>
        <v>3939695.330000001</v>
      </c>
    </row>
    <row r="86" spans="1:10" ht="24" thickBot="1">
      <c r="A86" s="17"/>
      <c r="B86" s="17"/>
      <c r="C86" s="17"/>
      <c r="D86" s="17"/>
      <c r="E86" s="17"/>
      <c r="F86" s="17"/>
      <c r="G86" s="17"/>
      <c r="H86" s="24"/>
      <c r="I86" s="24"/>
      <c r="J86" s="26">
        <f>SUM(J84:J85)</f>
        <v>6805267.130000001</v>
      </c>
    </row>
    <row r="87" spans="1:10" ht="24" thickTop="1">
      <c r="A87" s="17"/>
      <c r="B87" s="17"/>
      <c r="C87" s="17"/>
      <c r="D87" s="17"/>
      <c r="E87" s="17"/>
      <c r="F87" s="17"/>
      <c r="G87" s="17"/>
      <c r="H87" s="24"/>
      <c r="I87" s="24"/>
      <c r="J87" s="24"/>
    </row>
    <row r="88" spans="1:10" ht="23.25">
      <c r="A88" s="17"/>
      <c r="B88" s="17"/>
      <c r="C88" s="17"/>
      <c r="D88" s="17"/>
      <c r="E88" s="139"/>
      <c r="F88" s="139"/>
      <c r="G88" s="17"/>
      <c r="H88" s="24"/>
      <c r="I88" s="24"/>
      <c r="J88" s="24"/>
    </row>
    <row r="89" spans="1:10" ht="23.25">
      <c r="A89" s="17"/>
      <c r="B89" s="17" t="s">
        <v>318</v>
      </c>
      <c r="C89" s="33"/>
      <c r="D89" s="17"/>
      <c r="E89" s="140"/>
      <c r="F89" s="140"/>
      <c r="G89" s="17"/>
      <c r="H89" s="24"/>
      <c r="I89" s="24"/>
      <c r="J89" s="24"/>
    </row>
    <row r="90" spans="1:10" ht="23.25">
      <c r="A90" s="17"/>
      <c r="B90" s="17" t="s">
        <v>325</v>
      </c>
      <c r="C90" s="25"/>
      <c r="D90" s="25"/>
      <c r="E90" s="25"/>
      <c r="F90" s="25"/>
      <c r="G90" s="17"/>
      <c r="H90" s="24"/>
      <c r="I90" s="24"/>
      <c r="J90" s="24"/>
    </row>
    <row r="91" spans="1:10" ht="24">
      <c r="A91" s="17"/>
      <c r="B91" s="17" t="s">
        <v>337</v>
      </c>
      <c r="C91" s="141"/>
      <c r="D91" s="142"/>
      <c r="E91" s="141"/>
      <c r="F91" s="141"/>
      <c r="G91" s="17"/>
      <c r="H91" s="17"/>
      <c r="I91" s="17"/>
      <c r="J91" s="17"/>
    </row>
    <row r="92" spans="1:10" ht="23.25">
      <c r="A92" s="17"/>
      <c r="B92" s="17"/>
      <c r="C92" s="17"/>
      <c r="D92" s="17"/>
      <c r="E92" s="17"/>
      <c r="F92" s="17"/>
      <c r="G92" s="17"/>
      <c r="H92" s="17"/>
      <c r="I92" s="17"/>
      <c r="J92" s="17"/>
    </row>
    <row r="93" spans="1:10" ht="23.25">
      <c r="A93" s="17"/>
      <c r="B93" s="17"/>
      <c r="C93" s="17"/>
      <c r="D93" s="17"/>
      <c r="E93" s="17"/>
      <c r="F93" s="17"/>
      <c r="G93" s="17"/>
      <c r="H93" s="17"/>
      <c r="I93" s="17"/>
      <c r="J93" s="17"/>
    </row>
    <row r="94" spans="1:10" ht="23.25">
      <c r="A94" s="17"/>
      <c r="B94" s="17"/>
      <c r="C94" s="17"/>
      <c r="D94" s="17"/>
      <c r="E94" s="17"/>
      <c r="F94" s="17"/>
      <c r="G94" s="17"/>
      <c r="H94" s="17"/>
      <c r="I94" s="17"/>
      <c r="J94" s="17"/>
    </row>
    <row r="95" spans="1:10" ht="23.25">
      <c r="A95" s="17"/>
      <c r="B95" s="17"/>
      <c r="C95" s="17"/>
      <c r="D95" s="17"/>
      <c r="E95" s="17"/>
      <c r="F95" s="17"/>
      <c r="G95" s="17"/>
      <c r="H95" s="17"/>
      <c r="I95" s="17"/>
      <c r="J95" s="17"/>
    </row>
    <row r="96" spans="1:10" ht="23.25">
      <c r="A96" s="17"/>
      <c r="B96" s="17"/>
      <c r="C96" s="17"/>
      <c r="D96" s="17"/>
      <c r="E96" s="17"/>
      <c r="F96" s="17"/>
      <c r="G96" s="17"/>
      <c r="H96" s="17"/>
      <c r="I96" s="17"/>
      <c r="J96" s="17"/>
    </row>
    <row r="99" spans="1:10" ht="23.25">
      <c r="A99" s="180" t="s">
        <v>319</v>
      </c>
      <c r="B99" s="180"/>
      <c r="C99" s="180"/>
      <c r="D99" s="180"/>
      <c r="E99" s="180"/>
      <c r="F99" s="17"/>
      <c r="G99" s="17"/>
      <c r="H99" s="17"/>
      <c r="I99" s="17"/>
      <c r="J99" s="17"/>
    </row>
    <row r="100" spans="1:10" ht="23.25">
      <c r="A100" s="17" t="s">
        <v>320</v>
      </c>
      <c r="B100" s="17"/>
      <c r="C100" s="17"/>
      <c r="D100" s="17"/>
      <c r="E100" s="17"/>
      <c r="F100" s="17"/>
      <c r="G100" s="17"/>
      <c r="H100" s="17"/>
      <c r="I100" s="17"/>
      <c r="J100" s="17"/>
    </row>
    <row r="101" spans="1:10" ht="23.25">
      <c r="A101" s="17"/>
      <c r="B101" s="17" t="s">
        <v>321</v>
      </c>
      <c r="C101" s="17"/>
      <c r="D101" s="17"/>
      <c r="E101" s="17"/>
      <c r="F101" s="17"/>
      <c r="G101" s="17"/>
      <c r="H101" s="17"/>
      <c r="I101" s="24">
        <v>139700</v>
      </c>
      <c r="J101" s="17" t="s">
        <v>297</v>
      </c>
    </row>
    <row r="102" spans="1:10" ht="23.25">
      <c r="A102" s="17"/>
      <c r="B102" s="17" t="s">
        <v>322</v>
      </c>
      <c r="C102" s="17"/>
      <c r="D102" s="17"/>
      <c r="E102" s="17"/>
      <c r="F102" s="17"/>
      <c r="G102" s="17"/>
      <c r="H102" s="17"/>
      <c r="I102" s="24"/>
      <c r="J102" s="17"/>
    </row>
    <row r="103" spans="1:10" ht="23.25">
      <c r="A103" s="17"/>
      <c r="B103" s="17" t="s">
        <v>323</v>
      </c>
      <c r="C103" s="17"/>
      <c r="D103" s="17"/>
      <c r="E103" s="17"/>
      <c r="F103" s="17"/>
      <c r="G103" s="17"/>
      <c r="H103" s="17"/>
      <c r="I103" s="24">
        <v>239000</v>
      </c>
      <c r="J103" s="17" t="s">
        <v>297</v>
      </c>
    </row>
    <row r="104" spans="1:10" ht="23.25">
      <c r="A104" s="17"/>
      <c r="B104" s="17" t="s">
        <v>324</v>
      </c>
      <c r="C104" s="17"/>
      <c r="D104" s="17"/>
      <c r="E104" s="17"/>
      <c r="F104" s="17"/>
      <c r="G104" s="17"/>
      <c r="H104" s="17"/>
      <c r="I104" s="50"/>
      <c r="J104" s="17"/>
    </row>
    <row r="105" spans="1:10" ht="24" thickBot="1">
      <c r="A105" s="17"/>
      <c r="B105" s="17"/>
      <c r="C105" s="17"/>
      <c r="D105" s="17"/>
      <c r="E105" s="17"/>
      <c r="F105" s="17"/>
      <c r="G105" s="17"/>
      <c r="H105" s="17"/>
      <c r="I105" s="179">
        <f>SUM(I101:I104)</f>
        <v>378700</v>
      </c>
      <c r="J105" s="17"/>
    </row>
    <row r="106" spans="1:10" ht="24" thickTop="1">
      <c r="A106" s="17"/>
      <c r="B106" s="17"/>
      <c r="C106" s="17"/>
      <c r="D106" s="17"/>
      <c r="E106" s="17"/>
      <c r="F106" s="17"/>
      <c r="G106" s="17"/>
      <c r="H106" s="17"/>
      <c r="I106" s="24"/>
      <c r="J106" s="17"/>
    </row>
    <row r="107" spans="1:10" ht="23.25">
      <c r="A107" s="17" t="s">
        <v>336</v>
      </c>
      <c r="B107" s="17"/>
      <c r="C107" s="17"/>
      <c r="D107" s="17"/>
      <c r="E107" s="17"/>
      <c r="F107" s="17"/>
      <c r="G107" s="17"/>
      <c r="H107" s="17"/>
      <c r="I107" s="24"/>
      <c r="J107" s="17"/>
    </row>
    <row r="108" spans="1:10" ht="23.25">
      <c r="A108" s="17"/>
      <c r="B108" s="17" t="s">
        <v>326</v>
      </c>
      <c r="C108" s="17"/>
      <c r="D108" s="17"/>
      <c r="E108" s="17"/>
      <c r="F108" s="17"/>
      <c r="G108" s="17"/>
      <c r="H108" s="17"/>
      <c r="I108" s="24">
        <v>131000</v>
      </c>
      <c r="J108" s="17"/>
    </row>
    <row r="109" spans="1:10" ht="23.25">
      <c r="A109" s="17"/>
      <c r="B109" s="17" t="s">
        <v>327</v>
      </c>
      <c r="C109" s="17"/>
      <c r="D109" s="17"/>
      <c r="E109" s="17"/>
      <c r="F109" s="17"/>
      <c r="G109" s="17"/>
      <c r="H109" s="17"/>
      <c r="I109" s="24">
        <v>398500</v>
      </c>
      <c r="J109" s="17"/>
    </row>
    <row r="110" spans="1:10" ht="23.25">
      <c r="A110" s="17"/>
      <c r="B110" s="17" t="s">
        <v>328</v>
      </c>
      <c r="C110" s="17"/>
      <c r="D110" s="17"/>
      <c r="E110" s="17"/>
      <c r="F110" s="17"/>
      <c r="G110" s="17"/>
      <c r="H110" s="17"/>
      <c r="I110" s="24"/>
      <c r="J110" s="17"/>
    </row>
    <row r="111" spans="1:10" ht="23.25">
      <c r="A111" s="17"/>
      <c r="B111" s="17" t="s">
        <v>329</v>
      </c>
      <c r="C111" s="17"/>
      <c r="D111" s="17"/>
      <c r="E111" s="17"/>
      <c r="F111" s="17"/>
      <c r="G111" s="17"/>
      <c r="H111" s="17"/>
      <c r="I111" s="24">
        <v>52200</v>
      </c>
      <c r="J111" s="17"/>
    </row>
    <row r="112" spans="1:10" ht="23.25">
      <c r="A112" s="17"/>
      <c r="B112" s="17" t="s">
        <v>330</v>
      </c>
      <c r="C112" s="17"/>
      <c r="D112" s="17"/>
      <c r="E112" s="17"/>
      <c r="F112" s="17"/>
      <c r="G112" s="17"/>
      <c r="H112" s="17"/>
      <c r="I112" s="24">
        <v>1720000</v>
      </c>
      <c r="J112" s="17"/>
    </row>
    <row r="113" spans="1:10" ht="23.25">
      <c r="A113" s="17"/>
      <c r="B113" s="17" t="s">
        <v>331</v>
      </c>
      <c r="C113" s="17"/>
      <c r="D113" s="17"/>
      <c r="E113" s="17"/>
      <c r="F113" s="17"/>
      <c r="G113" s="17"/>
      <c r="H113" s="17"/>
      <c r="I113" s="24">
        <v>151000</v>
      </c>
      <c r="J113" s="17"/>
    </row>
    <row r="114" spans="1:10" ht="23.25">
      <c r="A114" s="17"/>
      <c r="B114" s="17" t="s">
        <v>332</v>
      </c>
      <c r="C114" s="17"/>
      <c r="D114" s="17"/>
      <c r="E114" s="17"/>
      <c r="F114" s="17"/>
      <c r="G114" s="17"/>
      <c r="H114" s="17"/>
      <c r="I114" s="24"/>
      <c r="J114" s="17"/>
    </row>
    <row r="115" spans="1:10" ht="23.25">
      <c r="A115" s="17"/>
      <c r="B115" s="17" t="s">
        <v>333</v>
      </c>
      <c r="C115" s="17"/>
      <c r="D115" s="17"/>
      <c r="E115" s="17"/>
      <c r="F115" s="17"/>
      <c r="G115" s="17"/>
      <c r="H115" s="17"/>
      <c r="I115" s="24">
        <v>214000</v>
      </c>
      <c r="J115" s="17"/>
    </row>
    <row r="116" spans="1:10" ht="23.25">
      <c r="A116" s="17"/>
      <c r="B116" s="17" t="s">
        <v>334</v>
      </c>
      <c r="C116" s="17"/>
      <c r="D116" s="17"/>
      <c r="E116" s="17"/>
      <c r="F116" s="17"/>
      <c r="G116" s="17"/>
      <c r="H116" s="17"/>
      <c r="I116" s="24">
        <v>3150000</v>
      </c>
      <c r="J116" s="17"/>
    </row>
    <row r="117" spans="1:10" ht="23.25">
      <c r="A117" s="17"/>
      <c r="B117" s="17" t="s">
        <v>335</v>
      </c>
      <c r="C117" s="17"/>
      <c r="D117" s="17"/>
      <c r="E117" s="17"/>
      <c r="F117" s="17"/>
      <c r="G117" s="17"/>
      <c r="H117" s="17"/>
      <c r="I117" s="50"/>
      <c r="J117" s="17"/>
    </row>
    <row r="118" spans="1:10" ht="24" thickBot="1">
      <c r="A118" s="17"/>
      <c r="B118" s="17"/>
      <c r="C118" s="17"/>
      <c r="D118" s="17"/>
      <c r="E118" s="17"/>
      <c r="F118" s="17"/>
      <c r="G118" s="17"/>
      <c r="H118" s="17"/>
      <c r="I118" s="179">
        <f>SUM(I108:I117)</f>
        <v>5816700</v>
      </c>
      <c r="J118" s="17"/>
    </row>
    <row r="119" spans="1:10" ht="24" thickTop="1">
      <c r="A119" s="17"/>
      <c r="B119" s="17"/>
      <c r="C119" s="17"/>
      <c r="D119" s="17"/>
      <c r="E119" s="17"/>
      <c r="F119" s="17"/>
      <c r="G119" s="17"/>
      <c r="H119" s="17"/>
      <c r="I119" s="24"/>
      <c r="J119" s="17"/>
    </row>
    <row r="120" spans="1:10" ht="23.25">
      <c r="A120" s="17"/>
      <c r="B120" s="17"/>
      <c r="C120" s="17"/>
      <c r="D120" s="17"/>
      <c r="E120" s="17"/>
      <c r="F120" s="17"/>
      <c r="G120" s="17"/>
      <c r="H120" s="17"/>
      <c r="I120" s="24"/>
      <c r="J120" s="17"/>
    </row>
    <row r="121" spans="1:10" ht="23.25">
      <c r="A121" s="17"/>
      <c r="B121" s="17"/>
      <c r="C121" s="17"/>
      <c r="D121" s="17"/>
      <c r="E121" s="17"/>
      <c r="F121" s="17"/>
      <c r="G121" s="17"/>
      <c r="H121" s="17"/>
      <c r="I121" s="17"/>
      <c r="J121" s="17"/>
    </row>
    <row r="122" spans="1:10" ht="23.25">
      <c r="A122" s="17"/>
      <c r="B122" s="17"/>
      <c r="C122" s="17"/>
      <c r="D122" s="17"/>
      <c r="E122" s="17"/>
      <c r="F122" s="17"/>
      <c r="G122" s="17"/>
      <c r="H122" s="17"/>
      <c r="I122" s="17"/>
      <c r="J122" s="17"/>
    </row>
    <row r="123" spans="1:10" ht="23.25">
      <c r="A123" s="17"/>
      <c r="B123" s="17"/>
      <c r="C123" s="17"/>
      <c r="D123" s="17"/>
      <c r="E123" s="17"/>
      <c r="F123" s="17"/>
      <c r="G123" s="17"/>
      <c r="H123" s="17"/>
      <c r="I123" s="17"/>
      <c r="J123" s="17"/>
    </row>
    <row r="124" spans="1:10" ht="23.25">
      <c r="A124" s="17"/>
      <c r="B124" s="17"/>
      <c r="C124" s="17"/>
      <c r="D124" s="17"/>
      <c r="E124" s="17"/>
      <c r="F124" s="17"/>
      <c r="G124" s="17"/>
      <c r="H124" s="17"/>
      <c r="I124" s="17"/>
      <c r="J124" s="17"/>
    </row>
    <row r="125" spans="1:10" ht="23.25">
      <c r="A125" s="17"/>
      <c r="B125" s="17"/>
      <c r="C125" s="17"/>
      <c r="D125" s="17"/>
      <c r="E125" s="17"/>
      <c r="F125" s="17"/>
      <c r="G125" s="17"/>
      <c r="H125" s="17"/>
      <c r="I125" s="17"/>
      <c r="J125" s="17"/>
    </row>
    <row r="126" spans="1:10" ht="23.25">
      <c r="A126" s="17"/>
      <c r="B126" s="17"/>
      <c r="C126" s="17"/>
      <c r="D126" s="17"/>
      <c r="E126" s="17"/>
      <c r="F126" s="17"/>
      <c r="G126" s="17"/>
      <c r="H126" s="17"/>
      <c r="I126" s="17"/>
      <c r="J126" s="17"/>
    </row>
    <row r="127" spans="1:10" ht="23.25">
      <c r="A127" s="17"/>
      <c r="B127" s="17"/>
      <c r="C127" s="17"/>
      <c r="D127" s="17"/>
      <c r="E127" s="17"/>
      <c r="F127" s="17"/>
      <c r="G127" s="17"/>
      <c r="H127" s="17"/>
      <c r="I127" s="17"/>
      <c r="J127" s="17"/>
    </row>
    <row r="128" spans="1:10" ht="23.25">
      <c r="A128" s="17"/>
      <c r="B128" s="17"/>
      <c r="C128" s="17"/>
      <c r="D128" s="17"/>
      <c r="E128" s="17"/>
      <c r="F128" s="17"/>
      <c r="G128" s="17"/>
      <c r="H128" s="17"/>
      <c r="I128" s="17"/>
      <c r="J128" s="17"/>
    </row>
    <row r="129" spans="1:10" ht="23.25">
      <c r="A129" s="17"/>
      <c r="B129" s="17"/>
      <c r="C129" s="17"/>
      <c r="D129" s="17"/>
      <c r="E129" s="17"/>
      <c r="F129" s="17"/>
      <c r="G129" s="17"/>
      <c r="H129" s="17"/>
      <c r="I129" s="17"/>
      <c r="J129" s="17"/>
    </row>
    <row r="130" spans="1:10" ht="23.25">
      <c r="A130" s="17"/>
      <c r="B130" s="17"/>
      <c r="C130" s="17"/>
      <c r="D130" s="17"/>
      <c r="E130" s="17"/>
      <c r="F130" s="17"/>
      <c r="G130" s="17"/>
      <c r="H130" s="17"/>
      <c r="I130" s="17"/>
      <c r="J130" s="17"/>
    </row>
    <row r="131" spans="1:10" ht="23.25">
      <c r="A131" s="17"/>
      <c r="B131" s="17"/>
      <c r="C131" s="17"/>
      <c r="D131" s="17"/>
      <c r="E131" s="17"/>
      <c r="F131" s="17"/>
      <c r="G131" s="17"/>
      <c r="H131" s="17"/>
      <c r="I131" s="17"/>
      <c r="J131" s="17"/>
    </row>
  </sheetData>
  <sheetProtection/>
  <mergeCells count="9">
    <mergeCell ref="A67:J67"/>
    <mergeCell ref="A68:J68"/>
    <mergeCell ref="A69:J69"/>
    <mergeCell ref="A36:J36"/>
    <mergeCell ref="A37:J37"/>
    <mergeCell ref="A1:J1"/>
    <mergeCell ref="A2:J2"/>
    <mergeCell ref="A3:J3"/>
    <mergeCell ref="A35:J35"/>
  </mergeCells>
  <printOptions/>
  <pageMargins left="0.7086614173228347" right="0.1968503937007874" top="0.984251968503937" bottom="0.7874015748031497" header="0.2362204724409449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P23"/>
  <sheetViews>
    <sheetView workbookViewId="0" topLeftCell="B4">
      <selection activeCell="H13" sqref="H13"/>
    </sheetView>
  </sheetViews>
  <sheetFormatPr defaultColWidth="9.140625" defaultRowHeight="21.75"/>
  <cols>
    <col min="1" max="1" width="17.421875" style="0" customWidth="1"/>
    <col min="2" max="2" width="20.140625" style="0" customWidth="1"/>
    <col min="3" max="3" width="40.28125" style="0" customWidth="1"/>
    <col min="4" max="4" width="15.57421875" style="0" customWidth="1"/>
    <col min="5" max="7" width="15.421875" style="0" customWidth="1"/>
    <col min="8" max="8" width="15.28125" style="0" customWidth="1"/>
    <col min="9" max="9" width="11.28125" style="0" bestFit="1" customWidth="1"/>
  </cols>
  <sheetData>
    <row r="1" spans="1:16" ht="23.25">
      <c r="A1" s="193" t="s">
        <v>300</v>
      </c>
      <c r="B1" s="193"/>
      <c r="C1" s="193"/>
      <c r="D1" s="193"/>
      <c r="E1" s="193"/>
      <c r="F1" s="193"/>
      <c r="G1" s="193"/>
      <c r="H1" s="193"/>
      <c r="I1" s="17"/>
      <c r="J1" s="17"/>
      <c r="K1" s="17"/>
      <c r="L1" s="17"/>
      <c r="M1" s="17"/>
      <c r="N1" s="17"/>
      <c r="O1" s="17"/>
      <c r="P1" s="17"/>
    </row>
    <row r="2" spans="1:16" ht="23.25">
      <c r="A2" s="193" t="s">
        <v>28</v>
      </c>
      <c r="B2" s="193"/>
      <c r="C2" s="193"/>
      <c r="D2" s="193"/>
      <c r="E2" s="193"/>
      <c r="F2" s="193"/>
      <c r="G2" s="193"/>
      <c r="H2" s="193"/>
      <c r="I2" s="17"/>
      <c r="J2" s="17"/>
      <c r="K2" s="17"/>
      <c r="L2" s="17"/>
      <c r="M2" s="17"/>
      <c r="N2" s="17"/>
      <c r="O2" s="17"/>
      <c r="P2" s="17"/>
    </row>
    <row r="3" spans="1:16" ht="23.25">
      <c r="A3" s="193" t="s">
        <v>347</v>
      </c>
      <c r="B3" s="193"/>
      <c r="C3" s="193"/>
      <c r="D3" s="193"/>
      <c r="E3" s="193"/>
      <c r="F3" s="193"/>
      <c r="G3" s="193"/>
      <c r="H3" s="193"/>
      <c r="I3" s="17"/>
      <c r="J3" s="17"/>
      <c r="K3" s="17"/>
      <c r="L3" s="17"/>
      <c r="M3" s="17"/>
      <c r="N3" s="17"/>
      <c r="O3" s="17"/>
      <c r="P3" s="17"/>
    </row>
    <row r="4" spans="1:16" ht="23.25">
      <c r="A4" s="152" t="s">
        <v>290</v>
      </c>
      <c r="B4" s="152"/>
      <c r="C4" s="152"/>
      <c r="D4" s="152"/>
      <c r="E4" s="152"/>
      <c r="F4" s="152"/>
      <c r="G4" s="152"/>
      <c r="H4" s="152"/>
      <c r="I4" s="17"/>
      <c r="J4" s="17"/>
      <c r="K4" s="17"/>
      <c r="L4" s="17"/>
      <c r="M4" s="17"/>
      <c r="N4" s="17"/>
      <c r="O4" s="17"/>
      <c r="P4" s="17"/>
    </row>
    <row r="5" spans="1:16" ht="23.25">
      <c r="A5" s="74" t="s">
        <v>108</v>
      </c>
      <c r="B5" s="74" t="s">
        <v>109</v>
      </c>
      <c r="C5" s="74" t="s">
        <v>110</v>
      </c>
      <c r="D5" s="74" t="s">
        <v>277</v>
      </c>
      <c r="E5" s="74" t="s">
        <v>279</v>
      </c>
      <c r="F5" s="74" t="s">
        <v>280</v>
      </c>
      <c r="G5" s="74" t="s">
        <v>281</v>
      </c>
      <c r="H5" s="74" t="s">
        <v>282</v>
      </c>
      <c r="I5" s="17"/>
      <c r="J5" s="17"/>
      <c r="K5" s="17"/>
      <c r="L5" s="17"/>
      <c r="M5" s="17"/>
      <c r="N5" s="17"/>
      <c r="O5" s="17"/>
      <c r="P5" s="17"/>
    </row>
    <row r="6" spans="1:16" ht="23.25">
      <c r="A6" s="75"/>
      <c r="B6" s="75"/>
      <c r="C6" s="75"/>
      <c r="D6" s="75" t="s">
        <v>278</v>
      </c>
      <c r="E6" s="75"/>
      <c r="F6" s="75"/>
      <c r="G6" s="75"/>
      <c r="H6" s="75"/>
      <c r="I6" s="24"/>
      <c r="J6" s="17"/>
      <c r="K6" s="17"/>
      <c r="L6" s="17"/>
      <c r="M6" s="17"/>
      <c r="N6" s="17"/>
      <c r="O6" s="17"/>
      <c r="P6" s="17"/>
    </row>
    <row r="7" spans="1:16" ht="23.25">
      <c r="A7" s="81" t="s">
        <v>283</v>
      </c>
      <c r="B7" s="81" t="s">
        <v>142</v>
      </c>
      <c r="C7" s="73" t="s">
        <v>353</v>
      </c>
      <c r="D7" s="15">
        <v>398500</v>
      </c>
      <c r="E7" s="15">
        <v>398000</v>
      </c>
      <c r="F7" s="15">
        <v>0</v>
      </c>
      <c r="G7" s="15">
        <v>500</v>
      </c>
      <c r="H7" s="15">
        <v>0</v>
      </c>
      <c r="I7" s="24"/>
      <c r="J7" s="17"/>
      <c r="K7" s="17"/>
      <c r="L7" s="17"/>
      <c r="M7" s="17"/>
      <c r="N7" s="17"/>
      <c r="O7" s="17"/>
      <c r="P7" s="17"/>
    </row>
    <row r="8" spans="1:16" ht="23.25">
      <c r="A8" s="73" t="s">
        <v>284</v>
      </c>
      <c r="B8" s="73"/>
      <c r="C8" s="73" t="s">
        <v>287</v>
      </c>
      <c r="D8" s="15"/>
      <c r="E8" s="15"/>
      <c r="F8" s="15"/>
      <c r="G8" s="15"/>
      <c r="H8" s="15"/>
      <c r="I8" s="24"/>
      <c r="J8" s="17"/>
      <c r="K8" s="17"/>
      <c r="L8" s="17"/>
      <c r="M8" s="17"/>
      <c r="N8" s="17"/>
      <c r="O8" s="17"/>
      <c r="P8" s="17"/>
    </row>
    <row r="9" spans="1:16" ht="23.25">
      <c r="A9" s="73"/>
      <c r="B9" s="73"/>
      <c r="C9" s="73" t="s">
        <v>354</v>
      </c>
      <c r="D9" s="15">
        <v>52200</v>
      </c>
      <c r="E9" s="15">
        <v>50000</v>
      </c>
      <c r="F9" s="15">
        <v>0</v>
      </c>
      <c r="G9" s="15">
        <v>2200</v>
      </c>
      <c r="H9" s="15"/>
      <c r="I9" s="24"/>
      <c r="J9" s="17"/>
      <c r="K9" s="17"/>
      <c r="L9" s="17"/>
      <c r="M9" s="17"/>
      <c r="N9" s="17"/>
      <c r="O9" s="17"/>
      <c r="P9" s="17"/>
    </row>
    <row r="10" spans="1:16" ht="23.25">
      <c r="A10" s="73"/>
      <c r="B10" s="73"/>
      <c r="C10" s="73" t="s">
        <v>286</v>
      </c>
      <c r="D10" s="15"/>
      <c r="E10" s="15"/>
      <c r="F10" s="15"/>
      <c r="G10" s="15"/>
      <c r="H10" s="15">
        <v>0</v>
      </c>
      <c r="I10" s="24"/>
      <c r="J10" s="17"/>
      <c r="K10" s="17"/>
      <c r="L10" s="17"/>
      <c r="M10" s="17"/>
      <c r="N10" s="17"/>
      <c r="O10" s="17"/>
      <c r="P10" s="17"/>
    </row>
    <row r="11" spans="1:16" ht="23.25">
      <c r="A11" s="73"/>
      <c r="B11" s="73"/>
      <c r="C11" s="73" t="s">
        <v>355</v>
      </c>
      <c r="D11" s="15">
        <v>1720000</v>
      </c>
      <c r="E11" s="15">
        <v>1190000</v>
      </c>
      <c r="F11" s="15">
        <v>0</v>
      </c>
      <c r="G11" s="15">
        <v>530000</v>
      </c>
      <c r="H11" s="15"/>
      <c r="I11" s="24"/>
      <c r="J11" s="17"/>
      <c r="K11" s="17"/>
      <c r="L11" s="17"/>
      <c r="M11" s="17"/>
      <c r="N11" s="17"/>
      <c r="O11" s="17"/>
      <c r="P11" s="17"/>
    </row>
    <row r="12" spans="1:16" ht="23.25">
      <c r="A12" s="73"/>
      <c r="B12" s="73"/>
      <c r="C12" s="73" t="s">
        <v>289</v>
      </c>
      <c r="D12" s="15"/>
      <c r="E12" s="15"/>
      <c r="F12" s="15"/>
      <c r="G12" s="15"/>
      <c r="H12" s="15"/>
      <c r="I12" s="24"/>
      <c r="J12" s="17"/>
      <c r="K12" s="17"/>
      <c r="L12" s="17"/>
      <c r="M12" s="17"/>
      <c r="N12" s="17"/>
      <c r="O12" s="17"/>
      <c r="P12" s="17"/>
    </row>
    <row r="13" spans="1:16" ht="23.25">
      <c r="A13" s="73"/>
      <c r="B13" s="73"/>
      <c r="C13" s="73" t="s">
        <v>356</v>
      </c>
      <c r="D13" s="15">
        <v>214000</v>
      </c>
      <c r="E13" s="15">
        <v>213500</v>
      </c>
      <c r="F13" s="15">
        <v>0</v>
      </c>
      <c r="G13" s="15">
        <v>500</v>
      </c>
      <c r="H13" s="15"/>
      <c r="I13" s="24"/>
      <c r="J13" s="17"/>
      <c r="K13" s="17"/>
      <c r="L13" s="17"/>
      <c r="M13" s="17"/>
      <c r="N13" s="17"/>
      <c r="O13" s="17"/>
      <c r="P13" s="17"/>
    </row>
    <row r="14" spans="1:16" ht="23.25">
      <c r="A14" s="73"/>
      <c r="B14" s="73"/>
      <c r="C14" s="73" t="s">
        <v>288</v>
      </c>
      <c r="D14" s="15"/>
      <c r="E14" s="15"/>
      <c r="F14" s="15"/>
      <c r="G14" s="15"/>
      <c r="H14" s="15">
        <v>0</v>
      </c>
      <c r="I14" s="24"/>
      <c r="J14" s="17"/>
      <c r="K14" s="17"/>
      <c r="L14" s="17"/>
      <c r="M14" s="17"/>
      <c r="N14" s="17"/>
      <c r="O14" s="17"/>
      <c r="P14" s="17"/>
    </row>
    <row r="15" spans="1:16" ht="23.25">
      <c r="A15" s="73"/>
      <c r="B15" s="73"/>
      <c r="C15" s="73" t="s">
        <v>357</v>
      </c>
      <c r="D15" s="15">
        <v>3150000</v>
      </c>
      <c r="E15" s="15">
        <v>3000000</v>
      </c>
      <c r="F15" s="15">
        <v>0</v>
      </c>
      <c r="G15" s="15">
        <v>150000</v>
      </c>
      <c r="H15" s="15"/>
      <c r="I15" s="24"/>
      <c r="J15" s="17"/>
      <c r="K15" s="17"/>
      <c r="L15" s="17"/>
      <c r="M15" s="17"/>
      <c r="N15" s="17"/>
      <c r="O15" s="17"/>
      <c r="P15" s="17"/>
    </row>
    <row r="16" spans="1:16" ht="23.25">
      <c r="A16" s="73"/>
      <c r="B16" s="73"/>
      <c r="C16" s="73" t="s">
        <v>288</v>
      </c>
      <c r="D16" s="15"/>
      <c r="E16" s="15"/>
      <c r="F16" s="15"/>
      <c r="G16" s="15"/>
      <c r="H16" s="15"/>
      <c r="I16" s="24"/>
      <c r="J16" s="17"/>
      <c r="K16" s="17"/>
      <c r="L16" s="17"/>
      <c r="M16" s="17"/>
      <c r="N16" s="17"/>
      <c r="O16" s="17"/>
      <c r="P16" s="17"/>
    </row>
    <row r="17" spans="1:9" ht="23.25">
      <c r="A17" s="190" t="s">
        <v>0</v>
      </c>
      <c r="B17" s="191"/>
      <c r="C17" s="192"/>
      <c r="D17" s="84">
        <f>SUM(D7:D16)</f>
        <v>5534700</v>
      </c>
      <c r="E17" s="84">
        <f>SUM(E7:E16)</f>
        <v>4851500</v>
      </c>
      <c r="F17" s="84">
        <f>SUM(F7:F16)</f>
        <v>0</v>
      </c>
      <c r="G17" s="84">
        <f>SUM(G7:G16)</f>
        <v>683200</v>
      </c>
      <c r="H17" s="178">
        <f>SUM(H7:H16)</f>
        <v>0</v>
      </c>
      <c r="I17" s="153"/>
    </row>
    <row r="18" ht="21.75">
      <c r="I18" s="101"/>
    </row>
    <row r="19" ht="21.75">
      <c r="I19" s="101"/>
    </row>
    <row r="20" ht="21.75">
      <c r="I20" s="101"/>
    </row>
    <row r="21" ht="21.75">
      <c r="I21" s="101"/>
    </row>
    <row r="22" ht="21.75">
      <c r="I22" s="101"/>
    </row>
    <row r="23" ht="21.75">
      <c r="I23" s="101"/>
    </row>
  </sheetData>
  <mergeCells count="4">
    <mergeCell ref="A1:H1"/>
    <mergeCell ref="A2:H2"/>
    <mergeCell ref="A3:H3"/>
    <mergeCell ref="A17:C17"/>
  </mergeCells>
  <printOptions/>
  <pageMargins left="0.7480314960629921" right="0.35433070866141736" top="0.5905511811023623" bottom="0.3937007874015748" header="0.5118110236220472" footer="0.5118110236220472"/>
  <pageSetup horizontalDpi="600" verticalDpi="6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>
    <tabColor indexed="13"/>
  </sheetPr>
  <dimension ref="A1:Q38"/>
  <sheetViews>
    <sheetView workbookViewId="0" topLeftCell="A4">
      <selection activeCell="F16" sqref="F16"/>
    </sheetView>
  </sheetViews>
  <sheetFormatPr defaultColWidth="9.140625" defaultRowHeight="21.75"/>
  <cols>
    <col min="1" max="1" width="20.7109375" style="0" customWidth="1"/>
    <col min="2" max="2" width="22.57421875" style="0" customWidth="1"/>
    <col min="3" max="3" width="25.28125" style="0" customWidth="1"/>
    <col min="4" max="4" width="18.421875" style="0" customWidth="1"/>
    <col min="5" max="5" width="19.421875" style="0" customWidth="1"/>
    <col min="6" max="6" width="19.140625" style="0" customWidth="1"/>
    <col min="7" max="7" width="9.8515625" style="0" customWidth="1"/>
    <col min="8" max="8" width="9.28125" style="0" customWidth="1"/>
    <col min="9" max="9" width="10.8515625" style="0" customWidth="1"/>
  </cols>
  <sheetData>
    <row r="1" spans="1:17" ht="23.25">
      <c r="A1" s="193" t="s">
        <v>300</v>
      </c>
      <c r="B1" s="193"/>
      <c r="C1" s="193"/>
      <c r="D1" s="193"/>
      <c r="E1" s="193"/>
      <c r="F1" s="193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3.25">
      <c r="A2" s="193" t="s">
        <v>126</v>
      </c>
      <c r="B2" s="193"/>
      <c r="C2" s="193"/>
      <c r="D2" s="193"/>
      <c r="E2" s="193"/>
      <c r="F2" s="193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3.25">
      <c r="A3" s="194" t="s">
        <v>359</v>
      </c>
      <c r="B3" s="194"/>
      <c r="C3" s="194"/>
      <c r="D3" s="194"/>
      <c r="E3" s="194"/>
      <c r="F3" s="194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3.25">
      <c r="A4" s="76" t="s">
        <v>127</v>
      </c>
      <c r="B4" s="76" t="s">
        <v>108</v>
      </c>
      <c r="C4" s="76" t="s">
        <v>105</v>
      </c>
      <c r="D4" s="76" t="s">
        <v>128</v>
      </c>
      <c r="E4" s="76" t="s">
        <v>3</v>
      </c>
      <c r="F4" s="76" t="s">
        <v>0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23.25">
      <c r="A5" s="81" t="s">
        <v>3</v>
      </c>
      <c r="B5" s="81" t="s">
        <v>3</v>
      </c>
      <c r="C5" s="155" t="s">
        <v>129</v>
      </c>
      <c r="D5" s="97">
        <v>10407000</v>
      </c>
      <c r="E5" s="97">
        <v>9579656.07</v>
      </c>
      <c r="F5" s="102">
        <f>E5</f>
        <v>9579656.07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23.25">
      <c r="A6" s="73"/>
      <c r="B6" s="73"/>
      <c r="C6" s="73"/>
      <c r="D6" s="15"/>
      <c r="E6" s="15"/>
      <c r="F6" s="19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23.25">
      <c r="A7" s="73"/>
      <c r="B7" s="73"/>
      <c r="C7" s="73"/>
      <c r="D7" s="15"/>
      <c r="E7" s="15"/>
      <c r="F7" s="19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ht="23.25">
      <c r="A8" s="73"/>
      <c r="B8" s="73"/>
      <c r="C8" s="73"/>
      <c r="D8" s="15"/>
      <c r="E8" s="15"/>
      <c r="F8" s="19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23.25">
      <c r="A9" s="73"/>
      <c r="B9" s="73"/>
      <c r="C9" s="73"/>
      <c r="D9" s="15"/>
      <c r="E9" s="15"/>
      <c r="F9" s="19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ht="23.25">
      <c r="A10" s="73"/>
      <c r="B10" s="73"/>
      <c r="C10" s="73"/>
      <c r="D10" s="15"/>
      <c r="E10" s="15"/>
      <c r="F10" s="19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ht="23.25">
      <c r="A11" s="73"/>
      <c r="B11" s="73"/>
      <c r="C11" s="73"/>
      <c r="D11" s="15"/>
      <c r="E11" s="15"/>
      <c r="F11" s="19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ht="23.25">
      <c r="A12" s="73"/>
      <c r="B12" s="73"/>
      <c r="C12" s="73"/>
      <c r="D12" s="15"/>
      <c r="E12" s="15"/>
      <c r="F12" s="19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ht="23.25">
      <c r="A13" s="190" t="s">
        <v>0</v>
      </c>
      <c r="B13" s="191"/>
      <c r="C13" s="192"/>
      <c r="D13" s="84">
        <f>SUM(D5:D12)</f>
        <v>10407000</v>
      </c>
      <c r="E13" s="84">
        <f>SUM(E5:E12)</f>
        <v>9579656.07</v>
      </c>
      <c r="F13" s="103">
        <f>SUM(F5:F12)</f>
        <v>9579656.07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23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23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23.25">
      <c r="A16" s="17"/>
      <c r="B16" s="48">
        <f>D13+บริหารทั่วไป!D17+ความสงบภายใน!D18+'การศึกษา)'!D18+สาธารณสุข!D18+สังคมสงเคราะห์!D18+เคหะและชุมชน!D18+สร้างความเข้มแข็ง!D18+การศาสนา!D18+การเกษตร!D18+การเกษตร!F21</f>
        <v>40800000</v>
      </c>
      <c r="C16" s="17"/>
      <c r="D16" s="24"/>
      <c r="E16" s="17"/>
      <c r="F16" s="48">
        <f>F13+บริหารทั่วไป!H17+ความสงบภายใน!H18+'การศึกษา)'!I18+สาธารณสุข!I18+สังคมสงเคราะห์!G18+เคหะและชุมชน!H18+สร้างความเข้มแข็ง!G18+การศาสนา!H18+การเกษตร!G18+การเกษตร!G23</f>
        <v>35880194.92999999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23.25">
      <c r="A17" s="17"/>
      <c r="B17" s="17"/>
      <c r="C17" s="17"/>
      <c r="D17" s="48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1:17" ht="23.25">
      <c r="A18" s="17"/>
      <c r="B18" s="17"/>
      <c r="C18" s="17"/>
      <c r="D18" s="48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23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23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7" ht="23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1:17" ht="23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23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23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23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23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23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23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23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23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23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23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7" ht="23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</row>
    <row r="34" spans="1:17" ht="23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7" ht="23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</row>
    <row r="36" spans="1:17" ht="23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</row>
    <row r="37" spans="1:17" ht="23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</row>
    <row r="38" spans="1:17" ht="23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</row>
  </sheetData>
  <mergeCells count="4">
    <mergeCell ref="A13:C13"/>
    <mergeCell ref="A1:F1"/>
    <mergeCell ref="A2:F2"/>
    <mergeCell ref="A3:F3"/>
  </mergeCells>
  <printOptions/>
  <pageMargins left="1.1811023622047245" right="0.7874015748031497" top="0.7874015748031497" bottom="0.3937007874015748" header="0.5118110236220472" footer="0.511811023622047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tabColor indexed="13"/>
  </sheetPr>
  <dimension ref="A1:Q57"/>
  <sheetViews>
    <sheetView workbookViewId="0" topLeftCell="B1">
      <selection activeCell="A1" sqref="A1:H17"/>
    </sheetView>
  </sheetViews>
  <sheetFormatPr defaultColWidth="9.140625" defaultRowHeight="21.75"/>
  <cols>
    <col min="1" max="1" width="17.8515625" style="0" customWidth="1"/>
    <col min="2" max="2" width="26.00390625" style="0" customWidth="1"/>
    <col min="3" max="3" width="16.28125" style="0" customWidth="1"/>
    <col min="4" max="4" width="16.421875" style="0" customWidth="1"/>
    <col min="5" max="5" width="16.140625" style="0" customWidth="1"/>
    <col min="6" max="6" width="16.7109375" style="0" customWidth="1"/>
    <col min="7" max="7" width="16.57421875" style="0" customWidth="1"/>
    <col min="8" max="8" width="17.7109375" style="0" customWidth="1"/>
  </cols>
  <sheetData>
    <row r="1" spans="1:17" ht="23.25">
      <c r="A1" s="196" t="s">
        <v>300</v>
      </c>
      <c r="B1" s="196"/>
      <c r="C1" s="196"/>
      <c r="D1" s="196"/>
      <c r="E1" s="196"/>
      <c r="F1" s="196"/>
      <c r="G1" s="196"/>
      <c r="H1" s="196"/>
      <c r="I1" s="17"/>
      <c r="J1" s="17"/>
      <c r="K1" s="17"/>
      <c r="L1" s="17"/>
      <c r="M1" s="17"/>
      <c r="N1" s="17"/>
      <c r="O1" s="17"/>
      <c r="P1" s="101"/>
      <c r="Q1" s="101"/>
    </row>
    <row r="2" spans="1:17" ht="23.25">
      <c r="A2" s="196" t="s">
        <v>146</v>
      </c>
      <c r="B2" s="196"/>
      <c r="C2" s="196"/>
      <c r="D2" s="196"/>
      <c r="E2" s="196"/>
      <c r="F2" s="196"/>
      <c r="G2" s="196"/>
      <c r="H2" s="196"/>
      <c r="I2" s="17"/>
      <c r="J2" s="17"/>
      <c r="K2" s="17"/>
      <c r="L2" s="17"/>
      <c r="M2" s="17"/>
      <c r="N2" s="17"/>
      <c r="O2" s="17"/>
      <c r="P2" s="101"/>
      <c r="Q2" s="101"/>
    </row>
    <row r="3" spans="1:17" ht="23.25">
      <c r="A3" s="194" t="s">
        <v>359</v>
      </c>
      <c r="B3" s="194"/>
      <c r="C3" s="194"/>
      <c r="D3" s="194"/>
      <c r="E3" s="194"/>
      <c r="F3" s="194"/>
      <c r="G3" s="194"/>
      <c r="H3" s="194"/>
      <c r="I3" s="17"/>
      <c r="J3" s="17"/>
      <c r="K3" s="17"/>
      <c r="L3" s="17"/>
      <c r="M3" s="17"/>
      <c r="N3" s="17"/>
      <c r="O3" s="17"/>
      <c r="P3" s="101"/>
      <c r="Q3" s="101"/>
    </row>
    <row r="4" spans="1:17" ht="23.25">
      <c r="A4" s="74" t="s">
        <v>127</v>
      </c>
      <c r="B4" s="74" t="s">
        <v>108</v>
      </c>
      <c r="C4" s="74" t="s">
        <v>105</v>
      </c>
      <c r="D4" s="74" t="s">
        <v>128</v>
      </c>
      <c r="E4" s="74" t="s">
        <v>130</v>
      </c>
      <c r="F4" s="74" t="s">
        <v>131</v>
      </c>
      <c r="G4" s="74" t="s">
        <v>133</v>
      </c>
      <c r="H4" s="74" t="s">
        <v>0</v>
      </c>
      <c r="I4" s="17"/>
      <c r="J4" s="17"/>
      <c r="K4" s="17"/>
      <c r="L4" s="17"/>
      <c r="M4" s="17"/>
      <c r="N4" s="17"/>
      <c r="O4" s="17"/>
      <c r="P4" s="101"/>
      <c r="Q4" s="101"/>
    </row>
    <row r="5" spans="1:17" ht="23.25">
      <c r="A5" s="75"/>
      <c r="B5" s="75"/>
      <c r="C5" s="75"/>
      <c r="D5" s="75"/>
      <c r="E5" s="75"/>
      <c r="F5" s="75" t="s">
        <v>132</v>
      </c>
      <c r="G5" s="75"/>
      <c r="H5" s="75"/>
      <c r="I5" s="17"/>
      <c r="J5" s="17"/>
      <c r="K5" s="17"/>
      <c r="L5" s="17"/>
      <c r="M5" s="17"/>
      <c r="N5" s="17"/>
      <c r="O5" s="17"/>
      <c r="P5" s="101"/>
      <c r="Q5" s="101"/>
    </row>
    <row r="6" spans="1:17" ht="23.25">
      <c r="A6" s="73" t="s">
        <v>134</v>
      </c>
      <c r="B6" s="79" t="s">
        <v>64</v>
      </c>
      <c r="C6" s="81" t="s">
        <v>129</v>
      </c>
      <c r="D6" s="102">
        <v>2624640</v>
      </c>
      <c r="E6" s="97">
        <v>2623082</v>
      </c>
      <c r="F6" s="97">
        <v>0</v>
      </c>
      <c r="G6" s="97">
        <v>0</v>
      </c>
      <c r="H6" s="97">
        <f aca="true" t="shared" si="0" ref="H6:H11">SUM(E6:G6)</f>
        <v>2623082</v>
      </c>
      <c r="I6" s="17"/>
      <c r="J6" s="17"/>
      <c r="K6" s="17"/>
      <c r="L6" s="17"/>
      <c r="M6" s="17"/>
      <c r="N6" s="17"/>
      <c r="O6" s="17"/>
      <c r="P6" s="101"/>
      <c r="Q6" s="101"/>
    </row>
    <row r="7" spans="1:17" ht="23.25">
      <c r="A7" s="73"/>
      <c r="B7" s="79" t="s">
        <v>139</v>
      </c>
      <c r="C7" s="73" t="s">
        <v>129</v>
      </c>
      <c r="D7" s="19">
        <v>6199570</v>
      </c>
      <c r="E7" s="15">
        <v>4439970</v>
      </c>
      <c r="F7" s="15">
        <v>0</v>
      </c>
      <c r="G7" s="15">
        <v>1272618</v>
      </c>
      <c r="H7" s="15">
        <f t="shared" si="0"/>
        <v>5712588</v>
      </c>
      <c r="I7" s="17"/>
      <c r="J7" s="17"/>
      <c r="K7" s="17"/>
      <c r="L7" s="17"/>
      <c r="M7" s="17"/>
      <c r="N7" s="17"/>
      <c r="O7" s="17"/>
      <c r="P7" s="101"/>
      <c r="Q7" s="101"/>
    </row>
    <row r="8" spans="1:17" ht="23.25">
      <c r="A8" s="73" t="s">
        <v>135</v>
      </c>
      <c r="B8" s="79" t="s">
        <v>140</v>
      </c>
      <c r="C8" s="73" t="s">
        <v>129</v>
      </c>
      <c r="D8" s="19">
        <v>750430</v>
      </c>
      <c r="E8" s="15">
        <v>278178.5</v>
      </c>
      <c r="F8" s="15"/>
      <c r="G8" s="15">
        <v>2500</v>
      </c>
      <c r="H8" s="15">
        <f t="shared" si="0"/>
        <v>280678.5</v>
      </c>
      <c r="I8" s="17"/>
      <c r="J8" s="17"/>
      <c r="K8" s="17"/>
      <c r="L8" s="17"/>
      <c r="M8" s="17"/>
      <c r="N8" s="17"/>
      <c r="O8" s="17"/>
      <c r="P8" s="101"/>
      <c r="Q8" s="101"/>
    </row>
    <row r="9" spans="1:17" ht="23.25">
      <c r="A9" s="73"/>
      <c r="B9" s="79" t="s">
        <v>69</v>
      </c>
      <c r="C9" s="73" t="s">
        <v>129</v>
      </c>
      <c r="D9" s="19">
        <v>2096338.84</v>
      </c>
      <c r="E9" s="15">
        <v>1129129.06</v>
      </c>
      <c r="F9" s="15"/>
      <c r="G9" s="15">
        <v>186502</v>
      </c>
      <c r="H9" s="15">
        <f t="shared" si="0"/>
        <v>1315631.06</v>
      </c>
      <c r="I9" s="17"/>
      <c r="J9" s="17"/>
      <c r="K9" s="17"/>
      <c r="L9" s="17"/>
      <c r="M9" s="17"/>
      <c r="N9" s="17"/>
      <c r="O9" s="17"/>
      <c r="P9" s="101"/>
      <c r="Q9" s="101"/>
    </row>
    <row r="10" spans="1:17" ht="23.25">
      <c r="A10" s="73"/>
      <c r="B10" s="79" t="s">
        <v>70</v>
      </c>
      <c r="C10" s="73" t="s">
        <v>129</v>
      </c>
      <c r="D10" s="19">
        <v>608100</v>
      </c>
      <c r="E10" s="15">
        <v>360075.8</v>
      </c>
      <c r="F10" s="15"/>
      <c r="G10" s="15">
        <v>128625.9</v>
      </c>
      <c r="H10" s="15">
        <f t="shared" si="0"/>
        <v>488701.69999999995</v>
      </c>
      <c r="I10" s="17"/>
      <c r="J10" s="17"/>
      <c r="K10" s="17"/>
      <c r="L10" s="17"/>
      <c r="M10" s="17"/>
      <c r="N10" s="17"/>
      <c r="O10" s="17"/>
      <c r="P10" s="101"/>
      <c r="Q10" s="101"/>
    </row>
    <row r="11" spans="1:17" ht="23.25">
      <c r="A11" s="73"/>
      <c r="B11" s="79" t="s">
        <v>42</v>
      </c>
      <c r="C11" s="73" t="s">
        <v>129</v>
      </c>
      <c r="D11" s="19">
        <v>375000</v>
      </c>
      <c r="E11" s="15">
        <v>337436.5</v>
      </c>
      <c r="F11" s="15"/>
      <c r="G11" s="15">
        <v>0</v>
      </c>
      <c r="H11" s="15">
        <f t="shared" si="0"/>
        <v>337436.5</v>
      </c>
      <c r="I11" s="17"/>
      <c r="J11" s="17"/>
      <c r="K11" s="17"/>
      <c r="L11" s="17"/>
      <c r="M11" s="17"/>
      <c r="N11" s="17"/>
      <c r="O11" s="17"/>
      <c r="P11" s="101"/>
      <c r="Q11" s="101"/>
    </row>
    <row r="12" spans="1:17" ht="23.25">
      <c r="A12" s="73" t="s">
        <v>136</v>
      </c>
      <c r="B12" s="79" t="s">
        <v>141</v>
      </c>
      <c r="C12" s="73" t="s">
        <v>129</v>
      </c>
      <c r="D12" s="19">
        <v>0</v>
      </c>
      <c r="E12" s="15">
        <v>0</v>
      </c>
      <c r="F12" s="15">
        <v>0</v>
      </c>
      <c r="G12" s="15">
        <v>0</v>
      </c>
      <c r="H12" s="15">
        <v>0</v>
      </c>
      <c r="I12" s="17"/>
      <c r="J12" s="17"/>
      <c r="K12" s="17"/>
      <c r="L12" s="17"/>
      <c r="M12" s="17"/>
      <c r="N12" s="17"/>
      <c r="O12" s="17"/>
      <c r="P12" s="101"/>
      <c r="Q12" s="101"/>
    </row>
    <row r="13" spans="1:17" ht="23.25">
      <c r="A13" s="73"/>
      <c r="B13" s="79" t="s">
        <v>142</v>
      </c>
      <c r="C13" s="73" t="s">
        <v>129</v>
      </c>
      <c r="D13" s="19">
        <v>230000</v>
      </c>
      <c r="E13" s="15">
        <v>187800</v>
      </c>
      <c r="F13" s="15">
        <v>0</v>
      </c>
      <c r="G13" s="15">
        <v>0</v>
      </c>
      <c r="H13" s="15">
        <f>SUM(E13:G13)</f>
        <v>187800</v>
      </c>
      <c r="I13" s="48"/>
      <c r="J13" s="17"/>
      <c r="K13" s="17"/>
      <c r="L13" s="17"/>
      <c r="M13" s="17"/>
      <c r="N13" s="17"/>
      <c r="O13" s="17"/>
      <c r="P13" s="101"/>
      <c r="Q13" s="101"/>
    </row>
    <row r="14" spans="1:17" ht="23.25">
      <c r="A14" s="73" t="s">
        <v>137</v>
      </c>
      <c r="B14" s="79" t="s">
        <v>143</v>
      </c>
      <c r="C14" s="73" t="s">
        <v>129</v>
      </c>
      <c r="D14" s="19">
        <v>0</v>
      </c>
      <c r="E14" s="15">
        <v>0</v>
      </c>
      <c r="F14" s="15">
        <v>0</v>
      </c>
      <c r="G14" s="15">
        <v>0</v>
      </c>
      <c r="H14" s="15">
        <v>0</v>
      </c>
      <c r="I14" s="17"/>
      <c r="J14" s="17"/>
      <c r="K14" s="17"/>
      <c r="L14" s="17"/>
      <c r="M14" s="17"/>
      <c r="N14" s="17"/>
      <c r="O14" s="17"/>
      <c r="P14" s="101"/>
      <c r="Q14" s="101"/>
    </row>
    <row r="15" spans="1:17" ht="23.25">
      <c r="A15" s="73" t="s">
        <v>138</v>
      </c>
      <c r="B15" s="79" t="s">
        <v>144</v>
      </c>
      <c r="C15" s="73" t="s">
        <v>129</v>
      </c>
      <c r="D15" s="19">
        <v>27000</v>
      </c>
      <c r="E15" s="15">
        <v>27000</v>
      </c>
      <c r="F15" s="15">
        <v>0</v>
      </c>
      <c r="G15" s="15">
        <v>0</v>
      </c>
      <c r="H15" s="15">
        <f>SUM(E15:G15)</f>
        <v>27000</v>
      </c>
      <c r="I15" s="17"/>
      <c r="J15" s="17"/>
      <c r="K15" s="17"/>
      <c r="L15" s="17"/>
      <c r="M15" s="17"/>
      <c r="N15" s="17"/>
      <c r="O15" s="17"/>
      <c r="P15" s="101"/>
      <c r="Q15" s="101"/>
    </row>
    <row r="16" spans="1:17" ht="23.25">
      <c r="A16" s="73"/>
      <c r="B16" s="79"/>
      <c r="C16" s="72"/>
      <c r="D16" s="19"/>
      <c r="E16" s="15"/>
      <c r="F16" s="15"/>
      <c r="G16" s="15"/>
      <c r="H16" s="15"/>
      <c r="I16" s="17"/>
      <c r="J16" s="17"/>
      <c r="K16" s="17"/>
      <c r="L16" s="17"/>
      <c r="M16" s="17"/>
      <c r="N16" s="17"/>
      <c r="O16" s="17"/>
      <c r="P16" s="101"/>
      <c r="Q16" s="101"/>
    </row>
    <row r="17" spans="1:17" ht="23.25">
      <c r="A17" s="190" t="s">
        <v>0</v>
      </c>
      <c r="B17" s="191"/>
      <c r="C17" s="195"/>
      <c r="D17" s="84">
        <f>SUM(D6:D16)</f>
        <v>12911078.84</v>
      </c>
      <c r="E17" s="84">
        <f>SUM(E6:E16)</f>
        <v>9382671.860000001</v>
      </c>
      <c r="F17" s="84">
        <f>SUM(F6:F16)</f>
        <v>0</v>
      </c>
      <c r="G17" s="84">
        <f>SUM(G6:G16)</f>
        <v>1590245.9</v>
      </c>
      <c r="H17" s="84">
        <f>SUM(H6:H16)</f>
        <v>10972917.76</v>
      </c>
      <c r="I17" s="17"/>
      <c r="J17" s="17"/>
      <c r="K17" s="17"/>
      <c r="L17" s="17"/>
      <c r="M17" s="17"/>
      <c r="N17" s="17"/>
      <c r="O17" s="17"/>
      <c r="P17" s="101"/>
      <c r="Q17" s="101"/>
    </row>
    <row r="18" spans="1:17" ht="23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01"/>
      <c r="Q18" s="101"/>
    </row>
    <row r="19" spans="1:17" ht="23.25">
      <c r="A19" s="17"/>
      <c r="B19" s="17"/>
      <c r="C19" s="17" t="s">
        <v>18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01"/>
      <c r="Q19" s="101"/>
    </row>
    <row r="20" spans="1:17" ht="23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01"/>
      <c r="Q20" s="101"/>
    </row>
    <row r="21" spans="1:17" ht="23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01"/>
      <c r="Q21" s="101"/>
    </row>
    <row r="22" spans="1:17" ht="23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01"/>
      <c r="Q22" s="101"/>
    </row>
    <row r="23" spans="1:17" ht="23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01"/>
      <c r="Q23" s="101"/>
    </row>
    <row r="24" spans="1:17" ht="23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01"/>
      <c r="Q24" s="101"/>
    </row>
    <row r="25" spans="1:17" ht="23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01"/>
      <c r="Q25" s="101"/>
    </row>
    <row r="26" spans="1:17" ht="23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01"/>
      <c r="Q26" s="101"/>
    </row>
    <row r="27" spans="1:17" ht="21.75">
      <c r="A27" s="101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</row>
    <row r="28" spans="1:17" ht="21.75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</row>
    <row r="29" spans="1:17" ht="21.75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</row>
    <row r="30" spans="1:17" ht="21.75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</row>
    <row r="31" spans="1:17" ht="21.75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</row>
    <row r="32" spans="1:17" ht="21.75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</row>
    <row r="33" spans="1:17" ht="21.75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</row>
    <row r="34" spans="1:17" ht="21.75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</row>
    <row r="35" spans="1:17" ht="21.75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</row>
    <row r="36" spans="1:17" ht="21.75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</row>
    <row r="37" spans="1:17" ht="21.75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</row>
    <row r="38" spans="1:17" ht="21.75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</row>
    <row r="39" spans="1:17" ht="21.75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</row>
    <row r="40" spans="1:17" ht="21.75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</row>
    <row r="41" spans="1:17" ht="21.75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</row>
    <row r="42" spans="1:17" ht="21.75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</row>
    <row r="43" spans="1:17" ht="21.75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</row>
    <row r="44" spans="1:17" ht="21.75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</row>
    <row r="45" spans="1:17" ht="21.75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</row>
    <row r="46" spans="1:17" ht="21.75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</row>
    <row r="47" spans="1:17" ht="21.75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</row>
    <row r="48" spans="1:17" ht="21.75">
      <c r="A48" s="101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</row>
    <row r="49" spans="1:17" ht="21.75">
      <c r="A49" s="101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</row>
    <row r="50" spans="1:17" ht="21.75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</row>
    <row r="51" spans="1:17" ht="21.75">
      <c r="A51" s="101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</row>
    <row r="52" spans="1:17" ht="21.75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</row>
    <row r="53" spans="1:17" ht="21.75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</row>
    <row r="54" spans="1:17" ht="21.75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</row>
    <row r="55" spans="1:17" ht="21.75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</row>
    <row r="56" spans="1:17" ht="21.75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</row>
    <row r="57" spans="1:17" ht="21.75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</row>
  </sheetData>
  <mergeCells count="4">
    <mergeCell ref="A17:C17"/>
    <mergeCell ref="A1:H1"/>
    <mergeCell ref="A2:H2"/>
    <mergeCell ref="A3:H3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kanok  Thanchai</dc:creator>
  <cp:keywords/>
  <dc:description/>
  <cp:lastModifiedBy>com</cp:lastModifiedBy>
  <cp:lastPrinted>2018-10-12T10:01:13Z</cp:lastPrinted>
  <dcterms:created xsi:type="dcterms:W3CDTF">2001-06-22T03:21:23Z</dcterms:created>
  <dcterms:modified xsi:type="dcterms:W3CDTF">2018-10-31T06:18:19Z</dcterms:modified>
  <cp:category/>
  <cp:version/>
  <cp:contentType/>
  <cp:contentStatus/>
</cp:coreProperties>
</file>